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4011\Ramsl\MS Parsch\"/>
    </mc:Choice>
  </mc:AlternateContent>
  <xr:revisionPtr revIDLastSave="0" documentId="8_{5B3C43F8-093C-4C6A-890E-198FD365DD33}" xr6:coauthVersionLast="47" xr6:coauthVersionMax="47" xr10:uidLastSave="{00000000-0000-0000-0000-000000000000}"/>
  <bookViews>
    <workbookView xWindow="-120" yWindow="-120" windowWidth="29040" windowHeight="15720" tabRatio="656" xr2:uid="{00000000-000D-0000-FFFF-FFFF00000000}"/>
  </bookViews>
  <sheets>
    <sheet name="STP-MS Schule" sheetId="6" r:id="rId1"/>
    <sheet name="STP1" sheetId="7" r:id="rId2"/>
    <sheet name="STP2" sheetId="8" r:id="rId3"/>
    <sheet name="STP3" sheetId="10" r:id="rId4"/>
  </sheets>
  <externalReferences>
    <externalReference r:id="rId5"/>
    <externalReference r:id="rId6"/>
    <externalReference r:id="rId7"/>
  </externalReferences>
  <definedNames>
    <definedName name="_xlnm.Print_Area" localSheetId="0">'STP-MS Schule'!$A$1:$Q$93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" i="10" l="1"/>
  <c r="AQ2" i="10"/>
  <c r="AP2" i="10"/>
  <c r="AO2" i="10"/>
  <c r="AN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B2" i="10"/>
  <c r="A2" i="10"/>
  <c r="AR1" i="10"/>
  <c r="AQ1" i="10"/>
  <c r="AP1" i="10"/>
  <c r="AO1" i="10"/>
  <c r="AN1" i="10"/>
  <c r="AM1" i="10"/>
  <c r="AL1" i="10"/>
  <c r="AK1" i="10"/>
  <c r="AJ1" i="10"/>
  <c r="AI1" i="10"/>
  <c r="AH1" i="10"/>
  <c r="AG1" i="10"/>
  <c r="AF1" i="10"/>
  <c r="AE1" i="10"/>
  <c r="AD1" i="10"/>
  <c r="AC1" i="10"/>
  <c r="AB1" i="10"/>
  <c r="AA1" i="10"/>
  <c r="Z1" i="10"/>
  <c r="Y1" i="10"/>
  <c r="X1" i="10"/>
  <c r="W1" i="10"/>
  <c r="V1" i="10"/>
  <c r="U1" i="10"/>
  <c r="T1" i="10"/>
  <c r="S1" i="10"/>
  <c r="R1" i="10"/>
  <c r="Q1" i="10"/>
  <c r="P1" i="10"/>
  <c r="O1" i="10"/>
  <c r="N1" i="10"/>
  <c r="M1" i="10"/>
  <c r="L1" i="10"/>
  <c r="K1" i="10"/>
  <c r="J1" i="10"/>
  <c r="I1" i="10"/>
  <c r="H1" i="10"/>
  <c r="G1" i="10"/>
  <c r="F1" i="10"/>
  <c r="E1" i="10"/>
  <c r="D1" i="10"/>
  <c r="C1" i="10"/>
  <c r="B1" i="10"/>
  <c r="A1" i="10"/>
  <c r="BN26" i="8"/>
  <c r="BM26" i="8"/>
  <c r="BL26" i="8"/>
  <c r="BK26" i="8"/>
  <c r="BJ26" i="8"/>
  <c r="BI26" i="8"/>
  <c r="BH26" i="8"/>
  <c r="BG26" i="8"/>
  <c r="BF26" i="8"/>
  <c r="BE26" i="8"/>
  <c r="BD26" i="8"/>
  <c r="BC26" i="8"/>
  <c r="BB26" i="8"/>
  <c r="BA26" i="8"/>
  <c r="AZ26" i="8"/>
  <c r="AY26" i="8"/>
  <c r="AX26" i="8"/>
  <c r="AW26" i="8"/>
  <c r="AV26" i="8"/>
  <c r="AU26" i="8"/>
  <c r="AT26" i="8"/>
  <c r="AS26" i="8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BN25" i="8"/>
  <c r="BM25" i="8"/>
  <c r="BL25" i="8"/>
  <c r="BK25" i="8"/>
  <c r="BJ25" i="8"/>
  <c r="BI25" i="8"/>
  <c r="BH25" i="8"/>
  <c r="BG25" i="8"/>
  <c r="BF25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BN24" i="8"/>
  <c r="BM24" i="8"/>
  <c r="BL24" i="8"/>
  <c r="BK24" i="8"/>
  <c r="BJ24" i="8"/>
  <c r="BI24" i="8"/>
  <c r="BH24" i="8"/>
  <c r="BG24" i="8"/>
  <c r="BF24" i="8"/>
  <c r="BE24" i="8"/>
  <c r="BD24" i="8"/>
  <c r="BC24" i="8"/>
  <c r="BB24" i="8"/>
  <c r="BA24" i="8"/>
  <c r="AZ24" i="8"/>
  <c r="AY24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BN23" i="8"/>
  <c r="BM23" i="8"/>
  <c r="BL23" i="8"/>
  <c r="BK23" i="8"/>
  <c r="BJ23" i="8"/>
  <c r="BI23" i="8"/>
  <c r="BH23" i="8"/>
  <c r="BG23" i="8"/>
  <c r="BF23" i="8"/>
  <c r="BE23" i="8"/>
  <c r="BD23" i="8"/>
  <c r="BC23" i="8"/>
  <c r="BB23" i="8"/>
  <c r="BA23" i="8"/>
  <c r="AZ23" i="8"/>
  <c r="AY23" i="8"/>
  <c r="AX23" i="8"/>
  <c r="AW23" i="8"/>
  <c r="AV23" i="8"/>
  <c r="AU23" i="8"/>
  <c r="AT23" i="8"/>
  <c r="AS23" i="8"/>
  <c r="AR23" i="8"/>
  <c r="AQ23" i="8"/>
  <c r="AP23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BN22" i="8"/>
  <c r="BM22" i="8"/>
  <c r="BL22" i="8"/>
  <c r="BK22" i="8"/>
  <c r="BJ22" i="8"/>
  <c r="BI22" i="8"/>
  <c r="BH22" i="8"/>
  <c r="BG22" i="8"/>
  <c r="BF22" i="8"/>
  <c r="BE22" i="8"/>
  <c r="BD22" i="8"/>
  <c r="BC22" i="8"/>
  <c r="BB22" i="8"/>
  <c r="BA22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BN21" i="8"/>
  <c r="BM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BN20" i="8"/>
  <c r="BM20" i="8"/>
  <c r="BL20" i="8"/>
  <c r="BK20" i="8"/>
  <c r="BJ20" i="8"/>
  <c r="BI20" i="8"/>
  <c r="BH20" i="8"/>
  <c r="BG20" i="8"/>
  <c r="BF20" i="8"/>
  <c r="BE20" i="8"/>
  <c r="BD20" i="8"/>
  <c r="BC20" i="8"/>
  <c r="BB20" i="8"/>
  <c r="BA20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BN19" i="8"/>
  <c r="BM19" i="8"/>
  <c r="BL19" i="8"/>
  <c r="BK19" i="8"/>
  <c r="BJ19" i="8"/>
  <c r="BI19" i="8"/>
  <c r="BH19" i="8"/>
  <c r="BG19" i="8"/>
  <c r="BF19" i="8"/>
  <c r="BE19" i="8"/>
  <c r="BD19" i="8"/>
  <c r="BC19" i="8"/>
  <c r="BB19" i="8"/>
  <c r="BA19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BN18" i="8"/>
  <c r="BM18" i="8"/>
  <c r="BL18" i="8"/>
  <c r="BK18" i="8"/>
  <c r="BJ18" i="8"/>
  <c r="BI18" i="8"/>
  <c r="BH18" i="8"/>
  <c r="BG18" i="8"/>
  <c r="BF18" i="8"/>
  <c r="BE18" i="8"/>
  <c r="BD18" i="8"/>
  <c r="BC18" i="8"/>
  <c r="BB18" i="8"/>
  <c r="BA18" i="8"/>
  <c r="AZ18" i="8"/>
  <c r="AY18" i="8"/>
  <c r="AX18" i="8"/>
  <c r="AW18" i="8"/>
  <c r="AV18" i="8"/>
  <c r="AU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BN17" i="8"/>
  <c r="BM17" i="8"/>
  <c r="BL17" i="8"/>
  <c r="BK17" i="8"/>
  <c r="BJ17" i="8"/>
  <c r="BI17" i="8"/>
  <c r="BH17" i="8"/>
  <c r="BG17" i="8"/>
  <c r="BF17" i="8"/>
  <c r="BE17" i="8"/>
  <c r="BD17" i="8"/>
  <c r="BC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BN15" i="8"/>
  <c r="BM15" i="8"/>
  <c r="BL15" i="8"/>
  <c r="BK15" i="8"/>
  <c r="BJ15" i="8"/>
  <c r="BI15" i="8"/>
  <c r="BH15" i="8"/>
  <c r="BG15" i="8"/>
  <c r="BF15" i="8"/>
  <c r="BE15" i="8"/>
  <c r="BD15" i="8"/>
  <c r="BC15" i="8"/>
  <c r="BB15" i="8"/>
  <c r="BA15" i="8"/>
  <c r="AZ15" i="8"/>
  <c r="AY15" i="8"/>
  <c r="AX15" i="8"/>
  <c r="AW15" i="8"/>
  <c r="AV15" i="8"/>
  <c r="AU15" i="8"/>
  <c r="AT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BN14" i="8"/>
  <c r="BM14" i="8"/>
  <c r="BL14" i="8"/>
  <c r="BK14" i="8"/>
  <c r="BJ14" i="8"/>
  <c r="BI14" i="8"/>
  <c r="BH14" i="8"/>
  <c r="BG14" i="8"/>
  <c r="BF14" i="8"/>
  <c r="BE14" i="8"/>
  <c r="BD14" i="8"/>
  <c r="BC14" i="8"/>
  <c r="BB14" i="8"/>
  <c r="BA14" i="8"/>
  <c r="AZ14" i="8"/>
  <c r="AY14" i="8"/>
  <c r="AX14" i="8"/>
  <c r="AW14" i="8"/>
  <c r="AV14" i="8"/>
  <c r="AU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14" i="8"/>
  <c r="BN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13" i="8"/>
  <c r="BN12" i="8"/>
  <c r="BM12" i="8"/>
  <c r="BL12" i="8"/>
  <c r="BK12" i="8"/>
  <c r="BJ12" i="8"/>
  <c r="BI12" i="8"/>
  <c r="BH12" i="8"/>
  <c r="BG12" i="8"/>
  <c r="BF12" i="8"/>
  <c r="BE12" i="8"/>
  <c r="BD12" i="8"/>
  <c r="BC12" i="8"/>
  <c r="BB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2" i="8"/>
  <c r="BN11" i="8"/>
  <c r="BM11" i="8"/>
  <c r="BL11" i="8"/>
  <c r="BK11" i="8"/>
  <c r="BJ11" i="8"/>
  <c r="BI11" i="8"/>
  <c r="BH11" i="8"/>
  <c r="BG11" i="8"/>
  <c r="BF11" i="8"/>
  <c r="BE11" i="8"/>
  <c r="BD11" i="8"/>
  <c r="BC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BN10" i="8"/>
  <c r="BM10" i="8"/>
  <c r="BL10" i="8"/>
  <c r="BK10" i="8"/>
  <c r="BJ10" i="8"/>
  <c r="BI10" i="8"/>
  <c r="BH10" i="8"/>
  <c r="BG10" i="8"/>
  <c r="BF10" i="8"/>
  <c r="BE10" i="8"/>
  <c r="BD10" i="8"/>
  <c r="BC10" i="8"/>
  <c r="BB10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10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9" i="8"/>
  <c r="BN8" i="8"/>
  <c r="BM8" i="8"/>
  <c r="BL8" i="8"/>
  <c r="BK8" i="8"/>
  <c r="BJ8" i="8"/>
  <c r="BI8" i="8"/>
  <c r="BH8" i="8"/>
  <c r="BG8" i="8"/>
  <c r="BF8" i="8"/>
  <c r="BE8" i="8"/>
  <c r="BD8" i="8"/>
  <c r="BC8" i="8"/>
  <c r="BB8" i="8"/>
  <c r="BA8" i="8"/>
  <c r="AZ8" i="8"/>
  <c r="AY8" i="8"/>
  <c r="AX8" i="8"/>
  <c r="AW8" i="8"/>
  <c r="AV8" i="8"/>
  <c r="AU8" i="8"/>
  <c r="AT8" i="8"/>
  <c r="AS8" i="8"/>
  <c r="AR8" i="8"/>
  <c r="AQ8" i="8"/>
  <c r="AP8" i="8"/>
  <c r="AO8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8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7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6" i="8"/>
  <c r="BN5" i="8"/>
  <c r="BM5" i="8"/>
  <c r="BL5" i="8"/>
  <c r="BK5" i="8"/>
  <c r="BJ5" i="8"/>
  <c r="BI5" i="8"/>
  <c r="BH5" i="8"/>
  <c r="BG5" i="8"/>
  <c r="BF5" i="8"/>
  <c r="BE5" i="8"/>
  <c r="BD5" i="8"/>
  <c r="BC5" i="8"/>
  <c r="BB5" i="8"/>
  <c r="BA5" i="8"/>
  <c r="AZ5" i="8"/>
  <c r="AY5" i="8"/>
  <c r="AX5" i="8"/>
  <c r="AW5" i="8"/>
  <c r="AV5" i="8"/>
  <c r="AU5" i="8"/>
  <c r="AT5" i="8"/>
  <c r="AS5" i="8"/>
  <c r="AR5" i="8"/>
  <c r="AQ5" i="8"/>
  <c r="AP5" i="8"/>
  <c r="AO5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5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BN3" i="8"/>
  <c r="BM3" i="8"/>
  <c r="BL3" i="8"/>
  <c r="BK3" i="8"/>
  <c r="BJ3" i="8"/>
  <c r="BI3" i="8"/>
  <c r="BH3" i="8"/>
  <c r="BG3" i="8"/>
  <c r="BF3" i="8"/>
  <c r="BE3" i="8"/>
  <c r="BD3" i="8"/>
  <c r="BC3" i="8"/>
  <c r="BB3" i="8"/>
  <c r="BA3" i="8"/>
  <c r="AZ3" i="8"/>
  <c r="AY3" i="8"/>
  <c r="AX3" i="8"/>
  <c r="AW3" i="8"/>
  <c r="AV3" i="8"/>
  <c r="AU3" i="8"/>
  <c r="AT3" i="8"/>
  <c r="AS3" i="8"/>
  <c r="AR3" i="8"/>
  <c r="AQ3" i="8"/>
  <c r="AP3" i="8"/>
  <c r="AO3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3" i="8"/>
  <c r="BN2" i="8"/>
  <c r="BM2" i="8"/>
  <c r="BL2" i="8"/>
  <c r="BK2" i="8"/>
  <c r="BJ2" i="8"/>
  <c r="BI2" i="8"/>
  <c r="BH2" i="8"/>
  <c r="BG2" i="8"/>
  <c r="BF2" i="8"/>
  <c r="BE2" i="8"/>
  <c r="BD2" i="8"/>
  <c r="BC2" i="8"/>
  <c r="BB2" i="8"/>
  <c r="BA2" i="8"/>
  <c r="AZ2" i="8"/>
  <c r="AY2" i="8"/>
  <c r="AX2" i="8"/>
  <c r="AW2" i="8"/>
  <c r="AV2" i="8"/>
  <c r="AU2" i="8"/>
  <c r="AT2" i="8"/>
  <c r="AS2" i="8"/>
  <c r="AR2" i="8"/>
  <c r="AQ2" i="8"/>
  <c r="AP2" i="8"/>
  <c r="AO2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BN1" i="8"/>
  <c r="BM1" i="8"/>
  <c r="BL1" i="8"/>
  <c r="BK1" i="8"/>
  <c r="BJ1" i="8"/>
  <c r="BI1" i="8"/>
  <c r="BH1" i="8"/>
  <c r="BG1" i="8"/>
  <c r="BF1" i="8"/>
  <c r="BE1" i="8"/>
  <c r="BD1" i="8"/>
  <c r="BC1" i="8"/>
  <c r="BB1" i="8"/>
  <c r="BA1" i="8"/>
  <c r="AZ1" i="8"/>
  <c r="AY1" i="8"/>
  <c r="AX1" i="8"/>
  <c r="AW1" i="8"/>
  <c r="AV1" i="8"/>
  <c r="AU1" i="8"/>
  <c r="AT1" i="8"/>
  <c r="AS1" i="8"/>
  <c r="AR1" i="8"/>
  <c r="AQ1" i="8"/>
  <c r="AP1" i="8"/>
  <c r="AO1" i="8"/>
  <c r="AN1" i="8"/>
  <c r="AM1" i="8"/>
  <c r="AL1" i="8"/>
  <c r="AK1" i="8"/>
  <c r="AJ1" i="8"/>
  <c r="AI1" i="8"/>
  <c r="AH1" i="8"/>
  <c r="AG1" i="8"/>
  <c r="AF1" i="8"/>
  <c r="AE1" i="8"/>
  <c r="AD1" i="8"/>
  <c r="AC1" i="8"/>
  <c r="AB1" i="8"/>
  <c r="AA1" i="8"/>
  <c r="Z1" i="8"/>
  <c r="Y1" i="8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B1" i="8"/>
  <c r="A1" i="8"/>
  <c r="CI2" i="7"/>
  <c r="CH2" i="7"/>
  <c r="CG2" i="7"/>
  <c r="CF2" i="7"/>
  <c r="CE2" i="7"/>
  <c r="CD2" i="7"/>
  <c r="CC2" i="7"/>
  <c r="CB2" i="7"/>
  <c r="CA2" i="7"/>
  <c r="BZ2" i="7"/>
  <c r="BY2" i="7"/>
  <c r="BX2" i="7"/>
  <c r="BW2" i="7"/>
  <c r="BV2" i="7"/>
  <c r="BU2" i="7"/>
  <c r="BT2" i="7"/>
  <c r="BS2" i="7"/>
  <c r="BR2" i="7"/>
  <c r="BQ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CI1" i="7"/>
  <c r="CH1" i="7"/>
  <c r="CG1" i="7"/>
  <c r="CF1" i="7"/>
  <c r="CE1" i="7"/>
  <c r="CD1" i="7"/>
  <c r="CC1" i="7"/>
  <c r="CB1" i="7"/>
  <c r="CA1" i="7"/>
  <c r="BZ1" i="7"/>
  <c r="BY1" i="7"/>
  <c r="BX1" i="7"/>
  <c r="BW1" i="7"/>
  <c r="BV1" i="7"/>
  <c r="BU1" i="7"/>
  <c r="BT1" i="7"/>
  <c r="BS1" i="7"/>
  <c r="BR1" i="7"/>
  <c r="BQ1" i="7"/>
  <c r="BP1" i="7"/>
  <c r="BO1" i="7"/>
  <c r="BN1" i="7"/>
  <c r="BM1" i="7"/>
  <c r="BL1" i="7"/>
  <c r="BK1" i="7"/>
  <c r="BJ1" i="7"/>
  <c r="BI1" i="7"/>
  <c r="BH1" i="7"/>
  <c r="BG1" i="7"/>
  <c r="BF1" i="7"/>
  <c r="BE1" i="7"/>
  <c r="BD1" i="7"/>
  <c r="BC1" i="7"/>
  <c r="BB1" i="7"/>
  <c r="BA1" i="7"/>
  <c r="AZ1" i="7"/>
  <c r="AY1" i="7"/>
  <c r="AX1" i="7"/>
  <c r="AW1" i="7"/>
  <c r="AV1" i="7"/>
  <c r="AU1" i="7"/>
  <c r="AT1" i="7"/>
  <c r="AS1" i="7"/>
  <c r="AR1" i="7"/>
  <c r="AQ1" i="7"/>
  <c r="AP1" i="7"/>
  <c r="AO1" i="7"/>
  <c r="AN1" i="7"/>
  <c r="AM1" i="7"/>
  <c r="AL1" i="7"/>
  <c r="AK1" i="7"/>
  <c r="AJ1" i="7"/>
  <c r="AI1" i="7"/>
  <c r="AH1" i="7"/>
  <c r="AG1" i="7"/>
  <c r="AF1" i="7"/>
  <c r="AE1" i="7"/>
  <c r="AD1" i="7"/>
  <c r="AC1" i="7"/>
  <c r="AB1" i="7"/>
  <c r="AA1" i="7"/>
  <c r="Z1" i="7"/>
  <c r="Y1" i="7"/>
  <c r="X1" i="7"/>
  <c r="W1" i="7"/>
  <c r="V1" i="7"/>
  <c r="U1" i="7"/>
  <c r="T1" i="7"/>
  <c r="S1" i="7"/>
  <c r="R1" i="7"/>
  <c r="Q1" i="7"/>
  <c r="P1" i="7"/>
  <c r="O1" i="7"/>
  <c r="N1" i="7"/>
  <c r="M1" i="7"/>
  <c r="L1" i="7"/>
  <c r="K1" i="7"/>
  <c r="J1" i="7"/>
  <c r="I1" i="7"/>
  <c r="H1" i="7"/>
  <c r="G1" i="7"/>
  <c r="F1" i="7"/>
  <c r="E1" i="7"/>
  <c r="D1" i="7"/>
  <c r="C1" i="7"/>
  <c r="B1" i="7"/>
  <c r="A1" i="7"/>
  <c r="AF31" i="6" l="1"/>
  <c r="K45" i="6" l="1"/>
  <c r="O76" i="6" s="1"/>
  <c r="J45" i="6"/>
  <c r="O44" i="6"/>
  <c r="M76" i="6" s="1"/>
  <c r="N44" i="6"/>
  <c r="N43" i="6"/>
  <c r="K43" i="6"/>
  <c r="G76" i="6" s="1"/>
  <c r="H55" i="6"/>
  <c r="G64" i="6" s="1"/>
  <c r="K47" i="6"/>
  <c r="AE30" i="6"/>
  <c r="AD30" i="6" s="1"/>
  <c r="A30" i="6"/>
  <c r="C30" i="6"/>
  <c r="AE29" i="6"/>
  <c r="AD29" i="6" s="1"/>
  <c r="B29" i="6"/>
  <c r="R29" i="6" s="1"/>
  <c r="S29" i="6" s="1"/>
  <c r="C29" i="6"/>
  <c r="AE28" i="6"/>
  <c r="AD28" i="6" s="1"/>
  <c r="A28" i="6"/>
  <c r="C28" i="6"/>
  <c r="AE27" i="6"/>
  <c r="AD27" i="6" s="1"/>
  <c r="B27" i="6"/>
  <c r="R27" i="6" s="1"/>
  <c r="A27" i="6"/>
  <c r="P27" i="6" s="1"/>
  <c r="C27" i="6"/>
  <c r="AE26" i="6"/>
  <c r="AD26" i="6" s="1"/>
  <c r="A26" i="6"/>
  <c r="C26" i="6"/>
  <c r="AE25" i="6"/>
  <c r="AD25" i="6" s="1"/>
  <c r="B25" i="6"/>
  <c r="R25" i="6" s="1"/>
  <c r="S25" i="6" s="1"/>
  <c r="C25" i="6"/>
  <c r="AE24" i="6"/>
  <c r="AD24" i="6" s="1"/>
  <c r="B24" i="6"/>
  <c r="R24" i="6" s="1"/>
  <c r="S24" i="6" s="1"/>
  <c r="A24" i="6"/>
  <c r="AE23" i="6"/>
  <c r="AD23" i="6" s="1"/>
  <c r="B23" i="6"/>
  <c r="R23" i="6" s="1"/>
  <c r="A23" i="6"/>
  <c r="D23" i="6" s="1"/>
  <c r="AP23" i="6" s="1"/>
  <c r="C23" i="6"/>
  <c r="AE22" i="6"/>
  <c r="AD22" i="6" s="1"/>
  <c r="B22" i="6"/>
  <c r="R22" i="6" s="1"/>
  <c r="S22" i="6" s="1"/>
  <c r="A22" i="6"/>
  <c r="C22" i="6"/>
  <c r="AE21" i="6"/>
  <c r="AD21" i="6" s="1"/>
  <c r="B21" i="6"/>
  <c r="R21" i="6" s="1"/>
  <c r="C21" i="6"/>
  <c r="AE20" i="6"/>
  <c r="AD20" i="6" s="1"/>
  <c r="B20" i="6"/>
  <c r="R20" i="6" s="1"/>
  <c r="S20" i="6" s="1"/>
  <c r="A20" i="6"/>
  <c r="AE19" i="6"/>
  <c r="AD19" i="6" s="1"/>
  <c r="B19" i="6"/>
  <c r="R19" i="6" s="1"/>
  <c r="C19" i="6"/>
  <c r="AE18" i="6"/>
  <c r="AD18" i="6" s="1"/>
  <c r="B18" i="6"/>
  <c r="R18" i="6" s="1"/>
  <c r="A18" i="6"/>
  <c r="C18" i="6"/>
  <c r="AE17" i="6"/>
  <c r="AD17" i="6" s="1"/>
  <c r="B17" i="6"/>
  <c r="R17" i="6" s="1"/>
  <c r="S17" i="6" s="1"/>
  <c r="A17" i="6"/>
  <c r="C17" i="6"/>
  <c r="AE16" i="6"/>
  <c r="AD16" i="6" s="1"/>
  <c r="B16" i="6"/>
  <c r="R16" i="6" s="1"/>
  <c r="S16" i="6" s="1"/>
  <c r="A16" i="6"/>
  <c r="C16" i="6"/>
  <c r="AE15" i="6"/>
  <c r="AD15" i="6" s="1"/>
  <c r="B15" i="6"/>
  <c r="R15" i="6" s="1"/>
  <c r="A15" i="6"/>
  <c r="C15" i="6"/>
  <c r="AE14" i="6"/>
  <c r="AD14" i="6" s="1"/>
  <c r="B14" i="6"/>
  <c r="R14" i="6" s="1"/>
  <c r="S14" i="6" s="1"/>
  <c r="A14" i="6"/>
  <c r="C14" i="6"/>
  <c r="AE13" i="6"/>
  <c r="AD13" i="6" s="1"/>
  <c r="B13" i="6"/>
  <c r="R13" i="6" s="1"/>
  <c r="A13" i="6"/>
  <c r="C13" i="6"/>
  <c r="AE12" i="6"/>
  <c r="AD12" i="6" s="1"/>
  <c r="B12" i="6"/>
  <c r="R12" i="6" s="1"/>
  <c r="S12" i="6" s="1"/>
  <c r="A12" i="6"/>
  <c r="C12" i="6"/>
  <c r="AE11" i="6"/>
  <c r="AD11" i="6" s="1"/>
  <c r="B11" i="6"/>
  <c r="R11" i="6" s="1"/>
  <c r="A11" i="6"/>
  <c r="Q11" i="6" s="1"/>
  <c r="C11" i="6"/>
  <c r="AE10" i="6"/>
  <c r="AD10" i="6" s="1"/>
  <c r="B10" i="6"/>
  <c r="R10" i="6" s="1"/>
  <c r="S10" i="6" s="1"/>
  <c r="A10" i="6"/>
  <c r="C10" i="6"/>
  <c r="AE9" i="6"/>
  <c r="B9" i="6"/>
  <c r="R9" i="6" s="1"/>
  <c r="A9" i="6"/>
  <c r="G9" i="6" s="1"/>
  <c r="C9" i="6"/>
  <c r="N57" i="6"/>
  <c r="M60" i="6"/>
  <c r="N56" i="6"/>
  <c r="H57" i="6"/>
  <c r="H36" i="6"/>
  <c r="A40" i="6"/>
  <c r="L3" i="6"/>
  <c r="L40" i="6" s="1"/>
  <c r="L2" i="6"/>
  <c r="L39" i="6" s="1"/>
  <c r="K48" i="6"/>
  <c r="O48" i="6"/>
  <c r="J43" i="6"/>
  <c r="O43" i="6"/>
  <c r="K76" i="6" s="1"/>
  <c r="J44" i="6"/>
  <c r="K44" i="6"/>
  <c r="I76" i="6" s="1"/>
  <c r="A19" i="6"/>
  <c r="Q19" i="6" s="1"/>
  <c r="C20" i="6"/>
  <c r="A21" i="6"/>
  <c r="I21" i="6" s="1"/>
  <c r="C24" i="6"/>
  <c r="A25" i="6"/>
  <c r="G25" i="6" s="1"/>
  <c r="B26" i="6"/>
  <c r="R26" i="6" s="1"/>
  <c r="S26" i="6" s="1"/>
  <c r="B28" i="6"/>
  <c r="R28" i="6" s="1"/>
  <c r="S28" i="6" s="1"/>
  <c r="A29" i="6"/>
  <c r="M29" i="6" s="1"/>
  <c r="B30" i="6"/>
  <c r="R30" i="6" s="1"/>
  <c r="F40" i="6"/>
  <c r="K9" i="6" l="1"/>
  <c r="M43" i="6"/>
  <c r="E18" i="6"/>
  <c r="F9" i="6"/>
  <c r="J29" i="6"/>
  <c r="Q29" i="6"/>
  <c r="A3" i="6"/>
  <c r="W9" i="6"/>
  <c r="J9" i="6"/>
  <c r="I29" i="6"/>
  <c r="L1" i="6"/>
  <c r="L38" i="6" s="1"/>
  <c r="AD9" i="6"/>
  <c r="AD31" i="6" s="1"/>
  <c r="H56" i="6" s="1"/>
  <c r="P57" i="6" s="1"/>
  <c r="AE31" i="6"/>
  <c r="AA15" i="6"/>
  <c r="L9" i="6"/>
  <c r="G13" i="6"/>
  <c r="F25" i="6"/>
  <c r="P9" i="6"/>
  <c r="H15" i="6"/>
  <c r="M9" i="6"/>
  <c r="O9" i="6"/>
  <c r="H13" i="6"/>
  <c r="M15" i="6"/>
  <c r="M19" i="6"/>
  <c r="O25" i="6"/>
  <c r="N27" i="6"/>
  <c r="D27" i="6"/>
  <c r="AP27" i="6" s="1"/>
  <c r="F21" i="6"/>
  <c r="O27" i="6"/>
  <c r="N19" i="6"/>
  <c r="G27" i="6"/>
  <c r="Q21" i="6"/>
  <c r="H27" i="6"/>
  <c r="Q23" i="6"/>
  <c r="L19" i="6"/>
  <c r="K27" i="6"/>
  <c r="G30" i="6"/>
  <c r="D30" i="6"/>
  <c r="AP30" i="6" s="1"/>
  <c r="E26" i="6"/>
  <c r="Y26" i="6"/>
  <c r="I26" i="6"/>
  <c r="K25" i="6"/>
  <c r="H19" i="6"/>
  <c r="L23" i="6"/>
  <c r="Q9" i="6"/>
  <c r="N25" i="6"/>
  <c r="J27" i="6"/>
  <c r="M27" i="6"/>
  <c r="K23" i="6"/>
  <c r="I19" i="6"/>
  <c r="V25" i="6"/>
  <c r="H23" i="6"/>
  <c r="F23" i="6"/>
  <c r="C33" i="6"/>
  <c r="W11" i="6"/>
  <c r="J15" i="6"/>
  <c r="I25" i="6"/>
  <c r="U25" i="6"/>
  <c r="P23" i="6"/>
  <c r="U19" i="6"/>
  <c r="I23" i="6"/>
  <c r="M25" i="6"/>
  <c r="G23" i="6"/>
  <c r="O23" i="6"/>
  <c r="J23" i="6"/>
  <c r="E24" i="6"/>
  <c r="P24" i="6"/>
  <c r="D24" i="6"/>
  <c r="AP24" i="6" s="1"/>
  <c r="I24" i="6"/>
  <c r="W24" i="6"/>
  <c r="AB24" i="6"/>
  <c r="U24" i="6"/>
  <c r="Q18" i="6"/>
  <c r="M30" i="6"/>
  <c r="G19" i="6"/>
  <c r="O19" i="6"/>
  <c r="F19" i="6"/>
  <c r="V9" i="6"/>
  <c r="L30" i="6"/>
  <c r="I27" i="6"/>
  <c r="L27" i="6"/>
  <c r="D29" i="6"/>
  <c r="AP29" i="6" s="1"/>
  <c r="H30" i="6"/>
  <c r="O21" i="6"/>
  <c r="E29" i="6"/>
  <c r="Q26" i="6"/>
  <c r="P19" i="6"/>
  <c r="K19" i="6"/>
  <c r="E19" i="6"/>
  <c r="I30" i="6"/>
  <c r="F27" i="6"/>
  <c r="E27" i="6"/>
  <c r="Q27" i="6"/>
  <c r="J18" i="6"/>
  <c r="E30" i="6"/>
  <c r="D21" i="6"/>
  <c r="AP21" i="6" s="1"/>
  <c r="H21" i="6"/>
  <c r="V11" i="6"/>
  <c r="C32" i="6"/>
  <c r="M85" i="6"/>
  <c r="Q85" i="6" s="1"/>
  <c r="Q87" i="6"/>
  <c r="S23" i="6"/>
  <c r="V23" i="6"/>
  <c r="W23" i="6"/>
  <c r="U23" i="6"/>
  <c r="Y23" i="6"/>
  <c r="AB23" i="6"/>
  <c r="AA23" i="6"/>
  <c r="G12" i="6"/>
  <c r="K12" i="6"/>
  <c r="H12" i="6"/>
  <c r="M12" i="6"/>
  <c r="J12" i="6"/>
  <c r="P12" i="6"/>
  <c r="I12" i="6"/>
  <c r="Q12" i="6"/>
  <c r="E12" i="6"/>
  <c r="O12" i="6"/>
  <c r="H22" i="6"/>
  <c r="I22" i="6"/>
  <c r="K22" i="6"/>
  <c r="Y22" i="6"/>
  <c r="T22" i="6"/>
  <c r="J22" i="6"/>
  <c r="W22" i="6"/>
  <c r="Z22" i="6"/>
  <c r="U22" i="6"/>
  <c r="N22" i="6"/>
  <c r="P22" i="6"/>
  <c r="AA22" i="6"/>
  <c r="G22" i="6"/>
  <c r="L22" i="6"/>
  <c r="Q22" i="6"/>
  <c r="E22" i="6"/>
  <c r="D22" i="6"/>
  <c r="AP22" i="6" s="1"/>
  <c r="F22" i="6"/>
  <c r="AB22" i="6"/>
  <c r="M22" i="6"/>
  <c r="V22" i="6"/>
  <c r="T14" i="6"/>
  <c r="Y14" i="6"/>
  <c r="L14" i="6"/>
  <c r="E14" i="6"/>
  <c r="V14" i="6"/>
  <c r="K14" i="6"/>
  <c r="Q14" i="6"/>
  <c r="Z14" i="6"/>
  <c r="O14" i="6"/>
  <c r="P14" i="6"/>
  <c r="M14" i="6"/>
  <c r="G16" i="6"/>
  <c r="O16" i="6"/>
  <c r="Z16" i="6"/>
  <c r="V16" i="6"/>
  <c r="K16" i="6"/>
  <c r="P16" i="6"/>
  <c r="L16" i="6"/>
  <c r="U16" i="6"/>
  <c r="AA16" i="6"/>
  <c r="I16" i="6"/>
  <c r="E16" i="6"/>
  <c r="J16" i="6"/>
  <c r="H16" i="6"/>
  <c r="M16" i="6"/>
  <c r="Q16" i="6"/>
  <c r="T16" i="6"/>
  <c r="J20" i="6"/>
  <c r="U20" i="6"/>
  <c r="AA20" i="6"/>
  <c r="Z20" i="6"/>
  <c r="O20" i="6"/>
  <c r="N20" i="6"/>
  <c r="M20" i="6"/>
  <c r="T20" i="6"/>
  <c r="G20" i="6"/>
  <c r="L20" i="6"/>
  <c r="I20" i="6"/>
  <c r="Z28" i="6"/>
  <c r="F28" i="6"/>
  <c r="G28" i="6"/>
  <c r="Q28" i="6"/>
  <c r="J28" i="6"/>
  <c r="P28" i="6"/>
  <c r="T28" i="6"/>
  <c r="U28" i="6"/>
  <c r="O28" i="6"/>
  <c r="W28" i="6"/>
  <c r="L28" i="6"/>
  <c r="H28" i="6"/>
  <c r="P25" i="6"/>
  <c r="U11" i="6"/>
  <c r="N24" i="6"/>
  <c r="U26" i="6"/>
  <c r="H25" i="6"/>
  <c r="J11" i="6"/>
  <c r="I11" i="6"/>
  <c r="N21" i="6"/>
  <c r="O24" i="6"/>
  <c r="Q24" i="6"/>
  <c r="D15" i="6"/>
  <c r="AP15" i="6" s="1"/>
  <c r="K30" i="6"/>
  <c r="G21" i="6"/>
  <c r="K21" i="6"/>
  <c r="H17" i="6"/>
  <c r="K90" i="6"/>
  <c r="Q90" i="6" s="1"/>
  <c r="J25" i="6"/>
  <c r="D25" i="6"/>
  <c r="AP25" i="6" s="1"/>
  <c r="L25" i="6"/>
  <c r="F18" i="6"/>
  <c r="S15" i="6"/>
  <c r="V24" i="6"/>
  <c r="Z25" i="6"/>
  <c r="J24" i="6"/>
  <c r="E25" i="6"/>
  <c r="V15" i="6"/>
  <c r="AA24" i="6"/>
  <c r="W26" i="6"/>
  <c r="Q25" i="6"/>
  <c r="K18" i="6"/>
  <c r="H24" i="6"/>
  <c r="G18" i="6"/>
  <c r="N30" i="6"/>
  <c r="P30" i="6"/>
  <c r="L21" i="6"/>
  <c r="J30" i="6"/>
  <c r="O30" i="6"/>
  <c r="U15" i="6"/>
  <c r="A39" i="6"/>
  <c r="E9" i="6"/>
  <c r="Z24" i="6"/>
  <c r="O26" i="6"/>
  <c r="Z26" i="6"/>
  <c r="K24" i="6"/>
  <c r="D18" i="6"/>
  <c r="AP18" i="6" s="1"/>
  <c r="M24" i="6"/>
  <c r="F24" i="6"/>
  <c r="L24" i="6"/>
  <c r="M44" i="6"/>
  <c r="F12" i="6"/>
  <c r="I14" i="6"/>
  <c r="F16" i="6"/>
  <c r="I18" i="6"/>
  <c r="Q91" i="6"/>
  <c r="Q76" i="6"/>
  <c r="S30" i="6"/>
  <c r="U30" i="6"/>
  <c r="AA30" i="6"/>
  <c r="T30" i="6"/>
  <c r="Y30" i="6"/>
  <c r="AB30" i="6"/>
  <c r="V30" i="6"/>
  <c r="W27" i="6"/>
  <c r="Y27" i="6"/>
  <c r="S27" i="6"/>
  <c r="T27" i="6"/>
  <c r="U27" i="6"/>
  <c r="AB27" i="6"/>
  <c r="V27" i="6"/>
  <c r="Z27" i="6"/>
  <c r="AA27" i="6"/>
  <c r="S18" i="6"/>
  <c r="U18" i="6"/>
  <c r="Y18" i="6"/>
  <c r="T18" i="6"/>
  <c r="Z18" i="6"/>
  <c r="AA13" i="6"/>
  <c r="W13" i="6"/>
  <c r="S13" i="6"/>
  <c r="Y13" i="6"/>
  <c r="V13" i="6"/>
  <c r="AB13" i="6"/>
  <c r="T13" i="6"/>
  <c r="T21" i="6"/>
  <c r="Z21" i="6"/>
  <c r="U21" i="6"/>
  <c r="W21" i="6"/>
  <c r="S21" i="6"/>
  <c r="AB21" i="6"/>
  <c r="Y21" i="6"/>
  <c r="R31" i="6"/>
  <c r="S9" i="6"/>
  <c r="W10" i="6"/>
  <c r="D16" i="6"/>
  <c r="AP16" i="6" s="1"/>
  <c r="O17" i="6"/>
  <c r="P10" i="6"/>
  <c r="Y10" i="6"/>
  <c r="D10" i="6"/>
  <c r="AP10" i="6" s="1"/>
  <c r="I10" i="6"/>
  <c r="U10" i="6"/>
  <c r="H10" i="6"/>
  <c r="E10" i="6"/>
  <c r="Q10" i="6"/>
  <c r="D9" i="6"/>
  <c r="AP9" i="6" s="1"/>
  <c r="T9" i="6"/>
  <c r="V29" i="6"/>
  <c r="Y15" i="6"/>
  <c r="E11" i="6"/>
  <c r="P15" i="6"/>
  <c r="L10" i="6"/>
  <c r="M13" i="6"/>
  <c r="K29" i="6"/>
  <c r="T29" i="6"/>
  <c r="F29" i="6"/>
  <c r="L29" i="6"/>
  <c r="O29" i="6"/>
  <c r="W29" i="6"/>
  <c r="H29" i="6"/>
  <c r="G29" i="6"/>
  <c r="V19" i="6"/>
  <c r="W16" i="6"/>
  <c r="AB16" i="6"/>
  <c r="Y16" i="6"/>
  <c r="W19" i="6"/>
  <c r="Y29" i="6"/>
  <c r="T12" i="6"/>
  <c r="AA19" i="6"/>
  <c r="AB17" i="6"/>
  <c r="AA10" i="6"/>
  <c r="Y12" i="6"/>
  <c r="Q20" i="6"/>
  <c r="AB20" i="6"/>
  <c r="AB10" i="6"/>
  <c r="Z11" i="6"/>
  <c r="W17" i="6"/>
  <c r="Y20" i="6"/>
  <c r="D11" i="6"/>
  <c r="AP11" i="6" s="1"/>
  <c r="M18" i="6"/>
  <c r="F17" i="6"/>
  <c r="Z13" i="6"/>
  <c r="H18" i="6"/>
  <c r="J17" i="6"/>
  <c r="Y25" i="6"/>
  <c r="P29" i="6"/>
  <c r="K26" i="6"/>
  <c r="N29" i="6"/>
  <c r="I17" i="6"/>
  <c r="O13" i="6"/>
  <c r="N23" i="6"/>
  <c r="Z23" i="6"/>
  <c r="M23" i="6"/>
  <c r="T23" i="6"/>
  <c r="E23" i="6"/>
  <c r="J21" i="6"/>
  <c r="V21" i="6"/>
  <c r="M21" i="6"/>
  <c r="E21" i="6"/>
  <c r="AA21" i="6"/>
  <c r="P21" i="6"/>
  <c r="U12" i="6"/>
  <c r="W12" i="6"/>
  <c r="L12" i="6"/>
  <c r="D12" i="6"/>
  <c r="AP12" i="6" s="1"/>
  <c r="AA12" i="6"/>
  <c r="K15" i="6"/>
  <c r="Z15" i="6"/>
  <c r="E15" i="6"/>
  <c r="L15" i="6"/>
  <c r="O15" i="6"/>
  <c r="T15" i="6"/>
  <c r="I15" i="6"/>
  <c r="G15" i="6"/>
  <c r="Z12" i="6"/>
  <c r="AA26" i="6"/>
  <c r="T19" i="6"/>
  <c r="V18" i="6"/>
  <c r="T11" i="6"/>
  <c r="V26" i="6"/>
  <c r="U13" i="6"/>
  <c r="G17" i="6"/>
  <c r="Q13" i="6"/>
  <c r="F14" i="6"/>
  <c r="D14" i="6"/>
  <c r="AP14" i="6" s="1"/>
  <c r="AB14" i="6"/>
  <c r="H14" i="6"/>
  <c r="G14" i="6"/>
  <c r="W14" i="6"/>
  <c r="AA14" i="6"/>
  <c r="U14" i="6"/>
  <c r="J14" i="6"/>
  <c r="T10" i="6"/>
  <c r="AA9" i="6"/>
  <c r="V20" i="6"/>
  <c r="Z9" i="6"/>
  <c r="Z19" i="6"/>
  <c r="T25" i="6"/>
  <c r="D20" i="6"/>
  <c r="AP20" i="6" s="1"/>
  <c r="AB29" i="6"/>
  <c r="W15" i="6"/>
  <c r="S19" i="6"/>
  <c r="AA18" i="6"/>
  <c r="W18" i="6"/>
  <c r="P26" i="6"/>
  <c r="AB26" i="6"/>
  <c r="F20" i="6"/>
  <c r="Z10" i="6"/>
  <c r="K10" i="6"/>
  <c r="F10" i="6"/>
  <c r="O10" i="6"/>
  <c r="M10" i="6"/>
  <c r="D28" i="6"/>
  <c r="AP28" i="6" s="1"/>
  <c r="V28" i="6"/>
  <c r="K28" i="6"/>
  <c r="M28" i="6"/>
  <c r="E28" i="6"/>
  <c r="Y28" i="6"/>
  <c r="AA28" i="6"/>
  <c r="AB28" i="6"/>
  <c r="N28" i="6"/>
  <c r="I28" i="6"/>
  <c r="C34" i="6"/>
  <c r="AA29" i="6"/>
  <c r="T17" i="6"/>
  <c r="F15" i="6"/>
  <c r="Z29" i="6"/>
  <c r="U29" i="6"/>
  <c r="Y19" i="6"/>
  <c r="V10" i="6"/>
  <c r="D17" i="6"/>
  <c r="AP17" i="6" s="1"/>
  <c r="Q15" i="6"/>
  <c r="H26" i="6"/>
  <c r="T26" i="6"/>
  <c r="M26" i="6"/>
  <c r="D26" i="6"/>
  <c r="AP26" i="6" s="1"/>
  <c r="G26" i="6"/>
  <c r="J26" i="6"/>
  <c r="L26" i="6"/>
  <c r="F26" i="6"/>
  <c r="N26" i="6"/>
  <c r="H20" i="6"/>
  <c r="E20" i="6"/>
  <c r="W20" i="6"/>
  <c r="K20" i="6"/>
  <c r="P20" i="6"/>
  <c r="O11" i="6"/>
  <c r="K11" i="6"/>
  <c r="H11" i="6"/>
  <c r="P11" i="6"/>
  <c r="L11" i="6"/>
  <c r="AB11" i="6"/>
  <c r="F11" i="6"/>
  <c r="M11" i="6"/>
  <c r="G11" i="6"/>
  <c r="AA11" i="6"/>
  <c r="I43" i="6"/>
  <c r="V17" i="6"/>
  <c r="AB12" i="6"/>
  <c r="V12" i="6"/>
  <c r="U17" i="6"/>
  <c r="AB9" i="6"/>
  <c r="AB19" i="6"/>
  <c r="AB15" i="6"/>
  <c r="J10" i="6"/>
  <c r="G10" i="6"/>
  <c r="O18" i="6"/>
  <c r="L18" i="6"/>
  <c r="AB18" i="6"/>
  <c r="P18" i="6"/>
  <c r="Y9" i="6"/>
  <c r="U9" i="6"/>
  <c r="I9" i="6"/>
  <c r="H9" i="6"/>
  <c r="P13" i="6"/>
  <c r="J13" i="6"/>
  <c r="I13" i="6"/>
  <c r="L13" i="6"/>
  <c r="E13" i="6"/>
  <c r="F13" i="6"/>
  <c r="K13" i="6"/>
  <c r="D13" i="6"/>
  <c r="AP13" i="6" s="1"/>
  <c r="M17" i="6"/>
  <c r="K17" i="6"/>
  <c r="L17" i="6"/>
  <c r="Z17" i="6"/>
  <c r="AA17" i="6"/>
  <c r="E17" i="6"/>
  <c r="Q17" i="6"/>
  <c r="P17" i="6"/>
  <c r="Y17" i="6"/>
  <c r="W25" i="6"/>
  <c r="AA25" i="6"/>
  <c r="AB25" i="6"/>
  <c r="O47" i="6"/>
  <c r="I85" i="6" s="1"/>
  <c r="F30" i="6"/>
  <c r="Z30" i="6"/>
  <c r="T24" i="6"/>
  <c r="D19" i="6"/>
  <c r="AP19" i="6" s="1"/>
  <c r="O22" i="6"/>
  <c r="J19" i="6"/>
  <c r="I45" i="6"/>
  <c r="G24" i="6"/>
  <c r="W30" i="6"/>
  <c r="Y24" i="6"/>
  <c r="Q30" i="6"/>
  <c r="K89" i="6"/>
  <c r="Q89" i="6" s="1"/>
  <c r="C35" i="6"/>
  <c r="I44" i="6"/>
  <c r="A2" i="6"/>
  <c r="Q92" i="6" l="1"/>
  <c r="N17" i="6"/>
  <c r="C36" i="6"/>
  <c r="M31" i="6"/>
  <c r="M35" i="6" s="1"/>
  <c r="V31" i="6"/>
  <c r="F31" i="6"/>
  <c r="F32" i="6" s="1"/>
  <c r="N32" i="6" s="1"/>
  <c r="J31" i="6"/>
  <c r="J34" i="6" s="1"/>
  <c r="N34" i="6" s="1"/>
  <c r="N11" i="6"/>
  <c r="S11" i="6" s="1"/>
  <c r="Y11" i="6" s="1"/>
  <c r="Y31" i="6" s="1"/>
  <c r="K31" i="6"/>
  <c r="K34" i="6" s="1"/>
  <c r="N16" i="6"/>
  <c r="W31" i="6"/>
  <c r="W32" i="6" s="1"/>
  <c r="Q31" i="6"/>
  <c r="N12" i="6"/>
  <c r="AB31" i="6"/>
  <c r="P31" i="6"/>
  <c r="G31" i="6"/>
  <c r="G32" i="6" s="1"/>
  <c r="O31" i="6"/>
  <c r="N18" i="6"/>
  <c r="L31" i="6"/>
  <c r="L35" i="6" s="1"/>
  <c r="N35" i="6" s="1"/>
  <c r="N9" i="6"/>
  <c r="H31" i="6"/>
  <c r="H33" i="6" s="1"/>
  <c r="N33" i="6" s="1"/>
  <c r="AA31" i="6"/>
  <c r="N10" i="6"/>
  <c r="V32" i="6"/>
  <c r="N14" i="6"/>
  <c r="I31" i="6"/>
  <c r="I33" i="6" s="1"/>
  <c r="T31" i="6"/>
  <c r="T32" i="6" s="1"/>
  <c r="N13" i="6"/>
  <c r="U31" i="6"/>
  <c r="U32" i="6" s="1"/>
  <c r="Z31" i="6"/>
  <c r="D31" i="6"/>
  <c r="N15" i="6"/>
  <c r="E31" i="6"/>
  <c r="O71" i="6" l="1"/>
  <c r="Q71" i="6"/>
  <c r="X31" i="6"/>
  <c r="AB32" i="6"/>
  <c r="O64" i="6" s="1"/>
  <c r="O65" i="6" s="1"/>
  <c r="S33" i="6"/>
  <c r="S31" i="6"/>
  <c r="AA32" i="6"/>
  <c r="M64" i="6" s="1"/>
  <c r="M65" i="6" s="1"/>
  <c r="Y32" i="6"/>
  <c r="Z32" i="6"/>
  <c r="K64" i="6" s="1"/>
  <c r="K65" i="6" s="1"/>
  <c r="N31" i="6"/>
  <c r="O78" i="6" s="1"/>
  <c r="Q78" i="6" s="1"/>
  <c r="X33" i="6" l="1"/>
  <c r="I64" i="6"/>
  <c r="I65" i="6" s="1"/>
  <c r="Q64" i="6" l="1"/>
  <c r="Q65" i="6"/>
  <c r="Q80" i="6" l="1"/>
  <c r="Q9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Bettina Huemer</author>
  </authors>
  <commentList>
    <comment ref="N7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Anzahl der tatsächlich gebildeten MS-Klassen inkl. DF-Klasse!
</t>
        </r>
      </text>
    </comment>
  </commentList>
</comments>
</file>

<file path=xl/sharedStrings.xml><?xml version="1.0" encoding="utf-8"?>
<sst xmlns="http://schemas.openxmlformats.org/spreadsheetml/2006/main" count="139" uniqueCount="108">
  <si>
    <t>AO</t>
  </si>
  <si>
    <t>Schüler</t>
  </si>
  <si>
    <t>davon</t>
  </si>
  <si>
    <t>Schüler:</t>
  </si>
  <si>
    <t>schüler</t>
  </si>
  <si>
    <t>sonstige</t>
  </si>
  <si>
    <t>Gruppen:</t>
  </si>
  <si>
    <t>Gesamt</t>
  </si>
  <si>
    <t>SPF</t>
  </si>
  <si>
    <t>orth.</t>
  </si>
  <si>
    <t>Status / Schuljahr</t>
  </si>
  <si>
    <t>STELLENPLAN</t>
  </si>
  <si>
    <t>Land Salzburg</t>
  </si>
  <si>
    <t>Klasse</t>
  </si>
  <si>
    <t>Klassen-</t>
  </si>
  <si>
    <t>Gesamt-</t>
  </si>
  <si>
    <t>schüler-</t>
  </si>
  <si>
    <t>sprengel-</t>
  </si>
  <si>
    <t>zahl</t>
  </si>
  <si>
    <t>fremde</t>
  </si>
  <si>
    <t>Kinder</t>
  </si>
  <si>
    <t>Schul-</t>
  </si>
  <si>
    <t>stufe</t>
  </si>
  <si>
    <t>der</t>
  </si>
  <si>
    <t>name</t>
  </si>
  <si>
    <t>laut</t>
  </si>
  <si>
    <t>BiDok</t>
  </si>
  <si>
    <t>Stufe</t>
  </si>
  <si>
    <t>Gesamtsumme</t>
  </si>
  <si>
    <t>Anzahl Klassen</t>
  </si>
  <si>
    <t>Religionen:</t>
  </si>
  <si>
    <t>Gruppen</t>
  </si>
  <si>
    <t>röm.-kath.</t>
  </si>
  <si>
    <t>ev.</t>
  </si>
  <si>
    <t>islam.</t>
  </si>
  <si>
    <t>Ganztägige Schulform:</t>
  </si>
  <si>
    <t>individ. Lernzeit:</t>
  </si>
  <si>
    <t>gegenstandsbezogene Lernzeit:</t>
  </si>
  <si>
    <t>SchülerInnen:</t>
  </si>
  <si>
    <t>SPF-</t>
  </si>
  <si>
    <t>x</t>
  </si>
  <si>
    <t>Wst.</t>
  </si>
  <si>
    <t>SPF: lfd. Verfahren:</t>
  </si>
  <si>
    <t>davon SchülerInnen</t>
  </si>
  <si>
    <t>nichtdt. Erstsprache</t>
  </si>
  <si>
    <t>Gesamt - St. 5</t>
  </si>
  <si>
    <t>Gesamt - St. 6</t>
  </si>
  <si>
    <t>Gesamt - St. 7</t>
  </si>
  <si>
    <t>Gesamt - St. 8</t>
  </si>
  <si>
    <t>art</t>
  </si>
  <si>
    <t>St5:</t>
  </si>
  <si>
    <t>St6:</t>
  </si>
  <si>
    <t>St7:</t>
  </si>
  <si>
    <t>St8:</t>
  </si>
  <si>
    <t xml:space="preserve">Sportklassen: </t>
  </si>
  <si>
    <t xml:space="preserve">Musikklassen: </t>
  </si>
  <si>
    <t xml:space="preserve">Gruppen: </t>
  </si>
  <si>
    <t xml:space="preserve">GESAMTSUMME: </t>
  </si>
  <si>
    <t>BFD-Bedarf für ordentliche SchülerInnen mit "nichtdeutscher Erstsprache":</t>
  </si>
  <si>
    <t>ord. Schüler mit BFD:</t>
  </si>
  <si>
    <t>Summen:</t>
  </si>
  <si>
    <t>2. SchulleiterInnen (Abzugsstunden):</t>
  </si>
  <si>
    <t>Die Summe stellt keinen kontingentwirksamen Wert dar! Das tatsächliche Stundenkontingent wird von den Schulreferent/innen zugewiesen und wird gemäß § 8a Abs 3 SchOG auf Grundlage der Klassenschülerhöchstzahl 25 als Richtwert berechnet.</t>
  </si>
  <si>
    <t>DFK-Kl.:</t>
  </si>
  <si>
    <t>DFK der :</t>
  </si>
  <si>
    <t>ja/nein</t>
  </si>
  <si>
    <t>Kl. ohne DFK:</t>
  </si>
  <si>
    <t>AO-Ges.:</t>
  </si>
  <si>
    <r>
      <t xml:space="preserve">3) AO in </t>
    </r>
    <r>
      <rPr>
        <b/>
        <sz val="10"/>
        <color indexed="8"/>
        <rFont val="Tahoma"/>
        <family val="2"/>
      </rPr>
      <t>Deutschförderkurs</t>
    </r>
    <r>
      <rPr>
        <b/>
        <sz val="8"/>
        <color indexed="8"/>
        <rFont val="Tahoma"/>
        <family val="2"/>
      </rPr>
      <t xml:space="preserve"> </t>
    </r>
    <r>
      <rPr>
        <sz val="8"/>
        <color indexed="8"/>
        <rFont val="Tahoma"/>
        <family val="2"/>
      </rPr>
      <t>(&gt;=8 Schü.)</t>
    </r>
    <r>
      <rPr>
        <sz val="10"/>
        <color indexed="8"/>
        <rFont val="Tahoma"/>
        <family val="2"/>
      </rPr>
      <t xml:space="preserve">: </t>
    </r>
  </si>
  <si>
    <r>
      <t xml:space="preserve">1) AO in </t>
    </r>
    <r>
      <rPr>
        <b/>
        <sz val="10"/>
        <color indexed="8"/>
        <rFont val="Tahoma"/>
        <family val="2"/>
      </rPr>
      <t xml:space="preserve">Deutschförderklasse </t>
    </r>
    <r>
      <rPr>
        <sz val="10"/>
        <color indexed="8"/>
        <rFont val="Tahoma"/>
        <family val="2"/>
      </rPr>
      <t xml:space="preserve">(&gt;= 8 Schü.): </t>
    </r>
  </si>
  <si>
    <r>
      <t xml:space="preserve">2) AO in </t>
    </r>
    <r>
      <rPr>
        <b/>
        <sz val="10"/>
        <color indexed="8"/>
        <rFont val="Tahoma"/>
        <family val="2"/>
      </rPr>
      <t xml:space="preserve">Deutschförderkl. "integrativ" </t>
    </r>
    <r>
      <rPr>
        <sz val="10"/>
        <color indexed="8"/>
        <rFont val="Tahoma"/>
        <family val="2"/>
      </rPr>
      <t xml:space="preserve">(&lt; 8 Schü.): </t>
    </r>
  </si>
  <si>
    <r>
      <t xml:space="preserve">4) AO </t>
    </r>
    <r>
      <rPr>
        <b/>
        <sz val="8"/>
        <color indexed="8"/>
        <rFont val="Tahoma"/>
        <family val="2"/>
      </rPr>
      <t>Deutschförderkurs "integr."</t>
    </r>
    <r>
      <rPr>
        <sz val="8"/>
        <color indexed="8"/>
        <rFont val="Tahoma"/>
        <family val="2"/>
      </rPr>
      <t xml:space="preserve">(&lt; 8 Sch.): </t>
    </r>
  </si>
  <si>
    <t>3. Religionsstunden:</t>
  </si>
  <si>
    <t>sonst.:</t>
  </si>
  <si>
    <t>orth.:</t>
  </si>
  <si>
    <t>evang.:</t>
  </si>
  <si>
    <t>islam.:</t>
  </si>
  <si>
    <t>röm.-kath.:</t>
  </si>
  <si>
    <t>Differenzierungsmaßnahmen pro MS-Kl.+ Stufe:</t>
  </si>
  <si>
    <r>
      <t xml:space="preserve">Berechnung - </t>
    </r>
    <r>
      <rPr>
        <b/>
        <sz val="12"/>
        <color indexed="10"/>
        <rFont val="Tahoma"/>
        <family val="2"/>
      </rPr>
      <t>Fix-Kontingent</t>
    </r>
    <r>
      <rPr>
        <b/>
        <sz val="12"/>
        <color indexed="8"/>
        <rFont val="Tahoma"/>
        <family val="2"/>
      </rPr>
      <t xml:space="preserve"> der Schule:</t>
    </r>
  </si>
  <si>
    <t>a)  Ganztägige Schulform:</t>
  </si>
  <si>
    <t>Zuschlag für Schwerpunktklassen (Sport + Musik):</t>
  </si>
  <si>
    <r>
      <t xml:space="preserve">4. Schulautonomes Kontingent </t>
    </r>
    <r>
      <rPr>
        <sz val="8"/>
        <color indexed="8"/>
        <rFont val="Tahoma"/>
        <family val="2"/>
      </rPr>
      <t>(für Teilungen, UÜ etc.):</t>
    </r>
  </si>
  <si>
    <t>Zuschlag für Ganztägige Schulform:</t>
  </si>
  <si>
    <t>Anzahl der hier zu berücksichtigenden Klassen:</t>
  </si>
  <si>
    <t xml:space="preserve">Summe FIX-Kontingent: </t>
  </si>
  <si>
    <r>
      <t xml:space="preserve">Zusätzliche Bundesstunden pro MS-Klassen lt. BMBWF </t>
    </r>
    <r>
      <rPr>
        <i/>
        <sz val="10"/>
        <color indexed="60"/>
        <rFont val="Tahoma"/>
        <family val="2"/>
      </rPr>
      <t>(6 Wstd. pro MS-Klasse, sind nicht Teil des APS-Kontingentes)</t>
    </r>
    <r>
      <rPr>
        <b/>
        <i/>
        <sz val="10"/>
        <color indexed="60"/>
        <rFont val="Tahoma"/>
        <family val="2"/>
      </rPr>
      <t>:</t>
    </r>
  </si>
  <si>
    <t>Darüberhinaus wird ein variables Ausgleichskontingent den Schulreferent/innen für besondere pädagogische und soziale Situationen zur Verfügung gestellt.</t>
  </si>
  <si>
    <t>Dieses kann bei begründetem Bedarf schriftlich bei den Schulreferent/innen beantragt werden.</t>
  </si>
  <si>
    <t>Wstd.</t>
  </si>
  <si>
    <t>Schüler in DFK:</t>
  </si>
  <si>
    <t>Schü o.DFK:</t>
  </si>
  <si>
    <t>DFK-Kl.</t>
  </si>
  <si>
    <t>5.St:</t>
  </si>
  <si>
    <t>6.St:</t>
  </si>
  <si>
    <t>7.St:</t>
  </si>
  <si>
    <t>8.St:</t>
  </si>
  <si>
    <r>
      <t>Fixkontingent der Mittelschule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(ohne zusätzliche Zuschläge)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</si>
  <si>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8"/>
        <color indexed="8"/>
        <rFont val="Corbel"/>
        <family val="2"/>
      </rPr>
      <t>Hinweis:</t>
    </r>
    <r>
      <rPr>
        <sz val="8"/>
        <color indexed="8"/>
        <rFont val="Corbel"/>
        <family val="2"/>
      </rPr>
      <t xml:space="preserve"> Wird die Klassenschülerhöchstzahl von 25 für die Ressourcenberechnung durch die Aufnahme von sprengelfremden Schüler/innen überschritten, ist dies bei der automatischen Berechnung für das Fixkontingent nicht berücksichtigt und wird von den jeweiligen Schulreferent/innen korrigiert.   Gesetzliche Grundlage: § 35a, Abs 4, Z 1 Salzburger Schulorganisations-Ausführungsgesetz!</t>
    </r>
  </si>
  <si>
    <t>Schüler/innendurchschnitt der Schule:</t>
  </si>
  <si>
    <t>MS-</t>
  </si>
  <si>
    <r>
      <t xml:space="preserve">1.  </t>
    </r>
    <r>
      <rPr>
        <b/>
        <sz val="11"/>
        <color indexed="8"/>
        <rFont val="Tahoma"/>
        <family val="2"/>
      </rPr>
      <t>MS</t>
    </r>
    <r>
      <rPr>
        <b/>
        <sz val="10"/>
        <color indexed="8"/>
        <rFont val="Tahoma"/>
        <family val="2"/>
      </rPr>
      <t xml:space="preserve"> lt. LP ohne Rel., inkl. Dig.Grundb.:</t>
    </r>
  </si>
  <si>
    <r>
      <t>Zuschlag für Schulversuche</t>
    </r>
    <r>
      <rPr>
        <b/>
        <sz val="10"/>
        <color indexed="8"/>
        <rFont val="Tahoma"/>
        <family val="2"/>
      </rPr>
      <t>:</t>
    </r>
  </si>
  <si>
    <t>Deutschförderung - Anzahl DF-Klassen:</t>
  </si>
  <si>
    <t>DFK_Schüler pro Klasse</t>
  </si>
  <si>
    <t>DFK Schüler NEU</t>
  </si>
  <si>
    <t>DFK:</t>
  </si>
  <si>
    <t>Version 10.1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</si>
</sst>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Tahoma"/>
      <family val="2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10"/>
      <color indexed="8"/>
      <name val="Tahoma"/>
      <family val="2"/>
    </font>
    <font>
      <sz val="8"/>
      <color indexed="8"/>
      <name val="Tahoma"/>
      <family val="2"/>
    </font>
    <font>
      <b/>
      <sz val="8"/>
      <name val="Arial Narrow"/>
      <family val="2"/>
    </font>
    <font>
      <sz val="8"/>
      <name val="Tahoma"/>
      <family val="2"/>
    </font>
    <font>
      <sz val="10"/>
      <name val="Arial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b/>
      <sz val="11"/>
      <name val="Tahoma"/>
      <family val="2"/>
    </font>
    <font>
      <sz val="11"/>
      <name val="Tahoma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7"/>
      <color indexed="8"/>
      <name val="Arial Narrow"/>
      <family val="2"/>
    </font>
    <font>
      <sz val="9"/>
      <color indexed="8"/>
      <name val="Calibri"/>
      <family val="2"/>
    </font>
    <font>
      <b/>
      <sz val="8"/>
      <color indexed="8"/>
      <name val="Tahoma"/>
      <family val="2"/>
    </font>
    <font>
      <b/>
      <sz val="8"/>
      <name val="Tahoma"/>
      <family val="2"/>
    </font>
    <font>
      <b/>
      <sz val="12"/>
      <color indexed="8"/>
      <name val="Tahoma"/>
      <family val="2"/>
    </font>
    <font>
      <b/>
      <sz val="12"/>
      <color indexed="10"/>
      <name val="Tahoma"/>
      <family val="2"/>
    </font>
    <font>
      <b/>
      <sz val="9"/>
      <color indexed="8"/>
      <name val="Tahoma"/>
      <family val="2"/>
    </font>
    <font>
      <b/>
      <sz val="12"/>
      <color indexed="8"/>
      <name val="Calibri"/>
      <family val="2"/>
    </font>
    <font>
      <i/>
      <sz val="8"/>
      <color indexed="8"/>
      <name val="Tahoma"/>
      <family val="2"/>
    </font>
    <font>
      <b/>
      <i/>
      <sz val="8"/>
      <color indexed="8"/>
      <name val="Tahoma"/>
      <family val="2"/>
    </font>
    <font>
      <b/>
      <sz val="12"/>
      <color indexed="10"/>
      <name val="Calibri"/>
      <family val="2"/>
    </font>
    <font>
      <i/>
      <sz val="10"/>
      <color indexed="60"/>
      <name val="Tahoma"/>
      <family val="2"/>
    </font>
    <font>
      <b/>
      <i/>
      <sz val="10"/>
      <color indexed="60"/>
      <name val="Tahoma"/>
      <family val="2"/>
    </font>
    <font>
      <b/>
      <sz val="9"/>
      <color indexed="8"/>
      <name val="Calibri"/>
      <family val="2"/>
    </font>
    <font>
      <sz val="10"/>
      <name val="Corbel"/>
      <family val="2"/>
    </font>
    <font>
      <sz val="10"/>
      <color indexed="8"/>
      <name val="Corbel"/>
      <family val="2"/>
    </font>
    <font>
      <sz val="7"/>
      <color indexed="8"/>
      <name val="Tahoma"/>
      <family val="2"/>
    </font>
    <font>
      <sz val="9"/>
      <name val="Tahoma"/>
      <family val="2"/>
    </font>
    <font>
      <b/>
      <sz val="9"/>
      <color indexed="10"/>
      <name val="Tahoma"/>
      <family val="2"/>
    </font>
    <font>
      <sz val="8"/>
      <color indexed="8"/>
      <name val="Corbel"/>
      <family val="2"/>
    </font>
    <font>
      <b/>
      <sz val="8"/>
      <color indexed="8"/>
      <name val="Corbel"/>
      <family val="2"/>
    </font>
    <font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rgb="FFC00000"/>
      <name val="Tahoma"/>
      <family val="2"/>
    </font>
    <font>
      <i/>
      <sz val="8"/>
      <color theme="1"/>
      <name val="Calibri"/>
      <family val="2"/>
      <scheme val="minor"/>
    </font>
    <font>
      <b/>
      <i/>
      <sz val="9"/>
      <color rgb="FFC00000"/>
      <name val="Tahoma"/>
      <family val="2"/>
    </font>
    <font>
      <i/>
      <sz val="9"/>
      <color theme="1"/>
      <name val="Calibri"/>
      <family val="2"/>
      <scheme val="minor"/>
    </font>
    <font>
      <b/>
      <sz val="8"/>
      <color rgb="FFFF0000"/>
      <name val="Tahoma"/>
      <family val="2"/>
    </font>
    <font>
      <sz val="10"/>
      <color rgb="FFFF0000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69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4" fillId="0" borderId="0" xfId="0" applyFont="1"/>
    <xf numFmtId="0" fontId="5" fillId="2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13" fillId="0" borderId="0" xfId="0" applyFont="1"/>
    <xf numFmtId="0" fontId="12" fillId="0" borderId="0" xfId="0" applyFont="1" applyBorder="1"/>
    <xf numFmtId="0" fontId="11" fillId="0" borderId="0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15" fillId="0" borderId="0" xfId="0" applyFont="1" applyFill="1" applyBorder="1" applyAlignment="1" applyProtection="1"/>
    <xf numFmtId="0" fontId="16" fillId="0" borderId="0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Protection="1"/>
    <xf numFmtId="0" fontId="17" fillId="0" borderId="0" xfId="0" applyFont="1" applyProtection="1"/>
    <xf numFmtId="0" fontId="18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164" fontId="17" fillId="0" borderId="0" xfId="0" applyNumberFormat="1" applyFont="1" applyProtection="1"/>
    <xf numFmtId="164" fontId="19" fillId="0" borderId="0" xfId="0" applyNumberFormat="1" applyFont="1"/>
    <xf numFmtId="0" fontId="18" fillId="0" borderId="0" xfId="0" applyFont="1" applyProtection="1"/>
    <xf numFmtId="0" fontId="19" fillId="0" borderId="0" xfId="0" applyFont="1"/>
    <xf numFmtId="0" fontId="11" fillId="0" borderId="0" xfId="0" applyFont="1" applyFill="1" applyBorder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2" fillId="0" borderId="0" xfId="0" applyFont="1"/>
    <xf numFmtId="0" fontId="12" fillId="0" borderId="0" xfId="0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0" fontId="11" fillId="0" borderId="0" xfId="0" applyFont="1" applyAlignment="1"/>
    <xf numFmtId="0" fontId="5" fillId="2" borderId="8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0" fontId="21" fillId="0" borderId="0" xfId="0" applyFont="1"/>
    <xf numFmtId="2" fontId="11" fillId="4" borderId="12" xfId="0" applyNumberFormat="1" applyFont="1" applyFill="1" applyBorder="1"/>
    <xf numFmtId="0" fontId="2" fillId="0" borderId="0" xfId="0" applyFont="1" applyAlignment="1"/>
    <xf numFmtId="0" fontId="3" fillId="0" borderId="7" xfId="0" applyFont="1" applyBorder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2" fillId="0" borderId="21" xfId="0" applyFont="1" applyBorder="1" applyAlignment="1">
      <alignment horizontal="center"/>
    </xf>
    <xf numFmtId="1" fontId="12" fillId="5" borderId="7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" fontId="11" fillId="5" borderId="27" xfId="0" applyNumberFormat="1" applyFont="1" applyFill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0" fontId="5" fillId="2" borderId="30" xfId="0" applyFont="1" applyFill="1" applyBorder="1" applyAlignment="1" applyProtection="1">
      <alignment horizontal="center"/>
    </xf>
    <xf numFmtId="0" fontId="5" fillId="2" borderId="31" xfId="0" applyFont="1" applyFill="1" applyBorder="1" applyAlignment="1" applyProtection="1">
      <alignment horizontal="center"/>
    </xf>
    <xf numFmtId="0" fontId="5" fillId="2" borderId="27" xfId="0" applyFont="1" applyFill="1" applyBorder="1" applyAlignment="1" applyProtection="1">
      <alignment horizontal="center"/>
    </xf>
    <xf numFmtId="0" fontId="8" fillId="0" borderId="31" xfId="0" applyFont="1" applyBorder="1" applyAlignment="1">
      <alignment horizontal="center"/>
    </xf>
    <xf numFmtId="0" fontId="8" fillId="2" borderId="31" xfId="0" applyFont="1" applyFill="1" applyBorder="1" applyAlignment="1" applyProtection="1">
      <alignment horizontal="center"/>
    </xf>
    <xf numFmtId="0" fontId="8" fillId="3" borderId="32" xfId="0" applyFont="1" applyFill="1" applyBorder="1" applyAlignment="1" applyProtection="1">
      <alignment horizontal="center"/>
    </xf>
    <xf numFmtId="1" fontId="11" fillId="6" borderId="29" xfId="0" applyNumberFormat="1" applyFont="1" applyFill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14" fontId="7" fillId="0" borderId="7" xfId="0" applyNumberFormat="1" applyFont="1" applyBorder="1" applyAlignment="1">
      <alignment horizontal="center"/>
    </xf>
    <xf numFmtId="0" fontId="7" fillId="0" borderId="34" xfId="0" applyFont="1" applyBorder="1" applyAlignment="1">
      <alignment horizontal="right"/>
    </xf>
    <xf numFmtId="164" fontId="12" fillId="0" borderId="35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6" fillId="4" borderId="36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1" fontId="12" fillId="0" borderId="3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1" fontId="2" fillId="0" borderId="29" xfId="0" applyNumberFormat="1" applyFont="1" applyFill="1" applyBorder="1" applyAlignment="1">
      <alignment horizontal="center"/>
    </xf>
    <xf numFmtId="1" fontId="2" fillId="3" borderId="37" xfId="0" applyNumberFormat="1" applyFont="1" applyFill="1" applyBorder="1" applyAlignment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5" fillId="2" borderId="38" xfId="0" applyFont="1" applyFill="1" applyBorder="1" applyAlignment="1" applyProtection="1">
      <alignment horizontal="center"/>
    </xf>
    <xf numFmtId="0" fontId="5" fillId="2" borderId="39" xfId="0" applyFont="1" applyFill="1" applyBorder="1" applyAlignment="1" applyProtection="1">
      <alignment horizontal="center"/>
    </xf>
    <xf numFmtId="0" fontId="8" fillId="2" borderId="38" xfId="0" applyFont="1" applyFill="1" applyBorder="1" applyAlignment="1" applyProtection="1">
      <alignment horizontal="center"/>
    </xf>
    <xf numFmtId="0" fontId="8" fillId="2" borderId="40" xfId="0" applyFont="1" applyFill="1" applyBorder="1" applyAlignment="1" applyProtection="1">
      <alignment horizontal="center"/>
    </xf>
    <xf numFmtId="0" fontId="8" fillId="0" borderId="27" xfId="0" applyFont="1" applyBorder="1" applyAlignment="1">
      <alignment horizontal="center"/>
    </xf>
    <xf numFmtId="1" fontId="4" fillId="0" borderId="0" xfId="0" applyNumberFormat="1" applyFont="1"/>
    <xf numFmtId="1" fontId="11" fillId="0" borderId="41" xfId="0" applyNumberFormat="1" applyFont="1" applyBorder="1" applyAlignment="1">
      <alignment horizontal="center"/>
    </xf>
    <xf numFmtId="1" fontId="11" fillId="0" borderId="42" xfId="0" applyNumberFormat="1" applyFont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1" fontId="2" fillId="2" borderId="43" xfId="0" applyNumberFormat="1" applyFont="1" applyFill="1" applyBorder="1" applyAlignment="1">
      <alignment horizontal="center"/>
    </xf>
    <xf numFmtId="1" fontId="2" fillId="0" borderId="44" xfId="0" applyNumberFormat="1" applyFont="1" applyFill="1" applyBorder="1" applyAlignment="1">
      <alignment horizontal="center"/>
    </xf>
    <xf numFmtId="1" fontId="12" fillId="3" borderId="45" xfId="0" applyNumberFormat="1" applyFont="1" applyFill="1" applyBorder="1" applyAlignment="1">
      <alignment horizontal="center"/>
    </xf>
    <xf numFmtId="0" fontId="5" fillId="2" borderId="34" xfId="0" applyFont="1" applyFill="1" applyBorder="1" applyAlignment="1" applyProtection="1">
      <alignment horizontal="center"/>
    </xf>
    <xf numFmtId="0" fontId="8" fillId="0" borderId="46" xfId="0" applyFont="1" applyBorder="1" applyAlignment="1">
      <alignment horizontal="center"/>
    </xf>
    <xf numFmtId="1" fontId="2" fillId="0" borderId="47" xfId="0" applyNumberFormat="1" applyFont="1" applyFill="1" applyBorder="1" applyAlignment="1">
      <alignment horizontal="center"/>
    </xf>
    <xf numFmtId="1" fontId="11" fillId="5" borderId="19" xfId="0" applyNumberFormat="1" applyFont="1" applyFill="1" applyBorder="1" applyAlignment="1">
      <alignment horizontal="center"/>
    </xf>
    <xf numFmtId="1" fontId="12" fillId="5" borderId="14" xfId="0" applyNumberFormat="1" applyFont="1" applyFill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2" borderId="50" xfId="0" applyFont="1" applyFill="1" applyBorder="1" applyAlignment="1" applyProtection="1">
      <alignment horizontal="center"/>
    </xf>
    <xf numFmtId="0" fontId="8" fillId="2" borderId="51" xfId="0" applyFont="1" applyFill="1" applyBorder="1" applyAlignment="1" applyProtection="1">
      <alignment horizontal="center"/>
    </xf>
    <xf numFmtId="0" fontId="12" fillId="0" borderId="52" xfId="0" applyFont="1" applyBorder="1" applyAlignment="1">
      <alignment horizontal="center"/>
    </xf>
    <xf numFmtId="1" fontId="12" fillId="0" borderId="53" xfId="0" applyNumberFormat="1" applyFont="1" applyBorder="1" applyAlignment="1">
      <alignment horizontal="center"/>
    </xf>
    <xf numFmtId="1" fontId="12" fillId="0" borderId="52" xfId="0" applyNumberFormat="1" applyFont="1" applyBorder="1" applyAlignment="1">
      <alignment horizontal="center"/>
    </xf>
    <xf numFmtId="1" fontId="12" fillId="0" borderId="54" xfId="0" applyNumberFormat="1" applyFont="1" applyBorder="1" applyAlignment="1">
      <alignment horizontal="center"/>
    </xf>
    <xf numFmtId="1" fontId="12" fillId="0" borderId="55" xfId="0" applyNumberFormat="1" applyFont="1" applyBorder="1" applyAlignment="1">
      <alignment horizontal="center"/>
    </xf>
    <xf numFmtId="1" fontId="12" fillId="0" borderId="56" xfId="0" applyNumberFormat="1" applyFont="1" applyBorder="1" applyAlignment="1">
      <alignment horizontal="center"/>
    </xf>
    <xf numFmtId="1" fontId="12" fillId="0" borderId="57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3" fillId="0" borderId="35" xfId="0" applyFont="1" applyBorder="1" applyAlignment="1"/>
    <xf numFmtId="0" fontId="0" fillId="0" borderId="51" xfId="0" applyBorder="1"/>
    <xf numFmtId="0" fontId="7" fillId="0" borderId="0" xfId="0" applyFont="1" applyBorder="1" applyAlignment="1"/>
    <xf numFmtId="0" fontId="22" fillId="0" borderId="0" xfId="0" applyFont="1" applyAlignment="1"/>
    <xf numFmtId="0" fontId="2" fillId="0" borderId="0" xfId="0" applyFont="1" applyAlignment="1">
      <alignment horizontal="center"/>
    </xf>
    <xf numFmtId="0" fontId="6" fillId="4" borderId="58" xfId="0" applyFont="1" applyFill="1" applyBorder="1" applyAlignment="1"/>
    <xf numFmtId="0" fontId="6" fillId="4" borderId="36" xfId="0" applyFont="1" applyFill="1" applyBorder="1" applyAlignment="1"/>
    <xf numFmtId="0" fontId="12" fillId="0" borderId="59" xfId="0" applyFont="1" applyBorder="1" applyAlignment="1">
      <alignment horizontal="center"/>
    </xf>
    <xf numFmtId="0" fontId="0" fillId="0" borderId="0" xfId="0" applyBorder="1"/>
    <xf numFmtId="0" fontId="3" fillId="0" borderId="34" xfId="0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1" fontId="2" fillId="2" borderId="28" xfId="0" applyNumberFormat="1" applyFont="1" applyFill="1" applyBorder="1" applyAlignment="1">
      <alignment horizontal="center"/>
    </xf>
    <xf numFmtId="1" fontId="2" fillId="2" borderId="2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1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7" fillId="0" borderId="0" xfId="0" applyFont="1" applyBorder="1"/>
    <xf numFmtId="0" fontId="11" fillId="6" borderId="60" xfId="0" applyFont="1" applyFill="1" applyBorder="1" applyAlignment="1">
      <alignment horizontal="left" vertical="center"/>
    </xf>
    <xf numFmtId="0" fontId="12" fillId="6" borderId="60" xfId="0" applyFont="1" applyFill="1" applyBorder="1" applyAlignment="1">
      <alignment horizontal="left" vertical="center"/>
    </xf>
    <xf numFmtId="0" fontId="11" fillId="6" borderId="6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4" fillId="6" borderId="62" xfId="0" applyFont="1" applyFill="1" applyBorder="1" applyAlignment="1">
      <alignment horizontal="left" vertical="center"/>
    </xf>
    <xf numFmtId="14" fontId="7" fillId="0" borderId="0" xfId="0" applyNumberFormat="1" applyFont="1" applyBorder="1" applyAlignment="1">
      <alignment horizontal="center"/>
    </xf>
    <xf numFmtId="0" fontId="9" fillId="9" borderId="0" xfId="0" applyFont="1" applyFill="1"/>
    <xf numFmtId="0" fontId="9" fillId="9" borderId="63" xfId="0" applyFont="1" applyFill="1" applyBorder="1"/>
    <xf numFmtId="0" fontId="9" fillId="0" borderId="64" xfId="0" applyFont="1" applyBorder="1"/>
    <xf numFmtId="0" fontId="9" fillId="0" borderId="43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1" fontId="2" fillId="0" borderId="7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0" fontId="2" fillId="0" borderId="34" xfId="0" applyFont="1" applyFill="1" applyBorder="1" applyAlignment="1">
      <alignment horizontal="right"/>
    </xf>
    <xf numFmtId="0" fontId="42" fillId="10" borderId="51" xfId="0" applyFont="1" applyFill="1" applyBorder="1" applyAlignment="1">
      <alignment horizontal="right"/>
    </xf>
    <xf numFmtId="1" fontId="42" fillId="1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2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7" fillId="0" borderId="0" xfId="0" applyFont="1" applyFill="1"/>
    <xf numFmtId="164" fontId="11" fillId="5" borderId="7" xfId="0" applyNumberFormat="1" applyFont="1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43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 applyAlignment="1"/>
    <xf numFmtId="164" fontId="12" fillId="0" borderId="0" xfId="0" applyNumberFormat="1" applyFont="1" applyFill="1"/>
    <xf numFmtId="164" fontId="11" fillId="0" borderId="7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Border="1"/>
    <xf numFmtId="164" fontId="11" fillId="0" borderId="0" xfId="0" applyNumberFormat="1" applyFont="1" applyFill="1" applyBorder="1"/>
    <xf numFmtId="0" fontId="12" fillId="0" borderId="11" xfId="0" applyFont="1" applyFill="1" applyBorder="1"/>
    <xf numFmtId="0" fontId="20" fillId="0" borderId="0" xfId="0" applyFont="1" applyFill="1" applyAlignment="1">
      <alignment horizontal="center"/>
    </xf>
    <xf numFmtId="164" fontId="26" fillId="0" borderId="0" xfId="0" applyNumberFormat="1" applyFont="1" applyFill="1" applyBorder="1"/>
    <xf numFmtId="164" fontId="12" fillId="0" borderId="0" xfId="0" applyNumberFormat="1" applyFont="1" applyFill="1" applyBorder="1"/>
    <xf numFmtId="0" fontId="43" fillId="0" borderId="0" xfId="0" applyFont="1" applyFill="1"/>
    <xf numFmtId="0" fontId="43" fillId="0" borderId="0" xfId="0" applyFont="1" applyFill="1" applyBorder="1"/>
    <xf numFmtId="0" fontId="3" fillId="0" borderId="0" xfId="0" applyFont="1" applyFill="1" applyBorder="1" applyAlignment="1"/>
    <xf numFmtId="0" fontId="26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Fill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35" fillId="0" borderId="0" xfId="0" applyFont="1"/>
    <xf numFmtId="0" fontId="6" fillId="11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11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horizontal="right" vertical="center"/>
    </xf>
    <xf numFmtId="1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4" fontId="46" fillId="10" borderId="7" xfId="0" applyNumberFormat="1" applyFont="1" applyFill="1" applyBorder="1" applyAlignment="1">
      <alignment horizontal="right" vertical="center"/>
    </xf>
    <xf numFmtId="0" fontId="6" fillId="4" borderId="66" xfId="0" applyFont="1" applyFill="1" applyBorder="1" applyAlignment="1">
      <alignment vertical="center" wrapText="1"/>
    </xf>
    <xf numFmtId="0" fontId="6" fillId="4" borderId="60" xfId="0" applyFont="1" applyFill="1" applyBorder="1" applyAlignment="1">
      <alignment horizontal="right" vertical="center"/>
    </xf>
    <xf numFmtId="164" fontId="11" fillId="0" borderId="59" xfId="0" applyNumberFormat="1" applyFont="1" applyFill="1" applyBorder="1" applyAlignment="1">
      <alignment horizontal="right"/>
    </xf>
    <xf numFmtId="0" fontId="9" fillId="0" borderId="67" xfId="0" applyFont="1" applyBorder="1" applyAlignment="1">
      <alignment horizontal="center"/>
    </xf>
    <xf numFmtId="0" fontId="21" fillId="9" borderId="0" xfId="0" applyFont="1" applyFill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left" vertical="center"/>
    </xf>
    <xf numFmtId="0" fontId="37" fillId="0" borderId="68" xfId="0" applyFont="1" applyBorder="1"/>
    <xf numFmtId="0" fontId="37" fillId="0" borderId="0" xfId="0" applyFont="1"/>
    <xf numFmtId="0" fontId="43" fillId="0" borderId="0" xfId="0" applyFont="1" applyAlignment="1">
      <alignment horizontal="center"/>
    </xf>
    <xf numFmtId="0" fontId="43" fillId="0" borderId="69" xfId="0" applyFont="1" applyBorder="1" applyAlignment="1">
      <alignment horizontal="center"/>
    </xf>
    <xf numFmtId="0" fontId="43" fillId="0" borderId="70" xfId="0" applyFont="1" applyBorder="1" applyAlignment="1">
      <alignment horizontal="center"/>
    </xf>
    <xf numFmtId="0" fontId="43" fillId="0" borderId="71" xfId="0" applyFont="1" applyBorder="1" applyAlignment="1">
      <alignment horizontal="center"/>
    </xf>
    <xf numFmtId="0" fontId="43" fillId="0" borderId="72" xfId="0" applyFont="1" applyBorder="1" applyAlignment="1">
      <alignment horizontal="center"/>
    </xf>
    <xf numFmtId="0" fontId="43" fillId="0" borderId="73" xfId="0" applyFont="1" applyBorder="1" applyAlignment="1">
      <alignment horizontal="center"/>
    </xf>
    <xf numFmtId="0" fontId="43" fillId="0" borderId="74" xfId="0" applyFont="1" applyBorder="1" applyAlignment="1">
      <alignment horizontal="center"/>
    </xf>
    <xf numFmtId="0" fontId="43" fillId="0" borderId="43" xfId="0" applyFont="1" applyBorder="1" applyAlignment="1">
      <alignment horizontal="center"/>
    </xf>
    <xf numFmtId="0" fontId="43" fillId="0" borderId="65" xfId="0" applyFont="1" applyBorder="1" applyAlignment="1">
      <alignment horizontal="center"/>
    </xf>
    <xf numFmtId="0" fontId="43" fillId="0" borderId="67" xfId="0" applyFont="1" applyBorder="1" applyAlignment="1">
      <alignment horizontal="center"/>
    </xf>
    <xf numFmtId="0" fontId="43" fillId="0" borderId="75" xfId="0" applyFont="1" applyBorder="1" applyAlignment="1">
      <alignment horizontal="center"/>
    </xf>
    <xf numFmtId="0" fontId="43" fillId="0" borderId="76" xfId="0" applyFont="1" applyBorder="1" applyAlignment="1">
      <alignment horizontal="center"/>
    </xf>
    <xf numFmtId="0" fontId="33" fillId="9" borderId="41" xfId="0" applyFont="1" applyFill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65" xfId="0" applyFont="1" applyBorder="1" applyAlignment="1">
      <alignment horizontal="center"/>
    </xf>
    <xf numFmtId="0" fontId="21" fillId="0" borderId="67" xfId="0" applyFont="1" applyBorder="1" applyAlignment="1">
      <alignment horizontal="center"/>
    </xf>
    <xf numFmtId="0" fontId="21" fillId="12" borderId="0" xfId="0" applyFont="1" applyFill="1"/>
    <xf numFmtId="0" fontId="21" fillId="9" borderId="0" xfId="0" applyFont="1" applyFill="1" applyAlignment="1">
      <alignment horizontal="right"/>
    </xf>
    <xf numFmtId="1" fontId="21" fillId="0" borderId="0" xfId="0" applyNumberFormat="1" applyFont="1" applyAlignment="1">
      <alignment horizontal="center"/>
    </xf>
    <xf numFmtId="1" fontId="21" fillId="0" borderId="77" xfId="0" applyNumberFormat="1" applyFont="1" applyBorder="1" applyAlignment="1">
      <alignment horizontal="center"/>
    </xf>
    <xf numFmtId="1" fontId="21" fillId="12" borderId="0" xfId="0" applyNumberFormat="1" applyFont="1" applyFill="1" applyAlignment="1">
      <alignment horizontal="right"/>
    </xf>
    <xf numFmtId="1" fontId="21" fillId="0" borderId="69" xfId="0" applyNumberFormat="1" applyFont="1" applyBorder="1" applyAlignment="1">
      <alignment horizontal="center"/>
    </xf>
    <xf numFmtId="0" fontId="21" fillId="0" borderId="68" xfId="0" applyFont="1" applyBorder="1"/>
    <xf numFmtId="1" fontId="21" fillId="0" borderId="0" xfId="0" applyNumberFormat="1" applyFont="1"/>
    <xf numFmtId="49" fontId="26" fillId="0" borderId="0" xfId="0" applyNumberFormat="1" applyFont="1" applyFill="1" applyBorder="1" applyAlignment="1">
      <alignment horizontal="center"/>
    </xf>
    <xf numFmtId="0" fontId="21" fillId="0" borderId="0" xfId="0" applyFont="1" applyBorder="1"/>
    <xf numFmtId="0" fontId="37" fillId="0" borderId="0" xfId="0" applyFont="1" applyFill="1" applyBorder="1" applyAlignment="1" applyProtection="1"/>
    <xf numFmtId="0" fontId="37" fillId="0" borderId="0" xfId="0" applyFont="1" applyProtection="1"/>
    <xf numFmtId="0" fontId="38" fillId="0" borderId="0" xfId="0" applyFont="1" applyProtection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6" fillId="11" borderId="0" xfId="0" applyFont="1" applyFill="1" applyAlignment="1"/>
    <xf numFmtId="0" fontId="48" fillId="0" borderId="0" xfId="0" applyFont="1"/>
    <xf numFmtId="0" fontId="49" fillId="0" borderId="0" xfId="0" applyFont="1" applyAlignment="1"/>
    <xf numFmtId="0" fontId="34" fillId="0" borderId="0" xfId="0" applyFont="1" applyFill="1" applyAlignment="1"/>
    <xf numFmtId="0" fontId="6" fillId="4" borderId="78" xfId="0" applyFont="1" applyFill="1" applyBorder="1" applyAlignment="1">
      <alignment vertical="top"/>
    </xf>
    <xf numFmtId="0" fontId="6" fillId="4" borderId="60" xfId="0" applyFont="1" applyFill="1" applyBorder="1" applyAlignment="1">
      <alignment vertical="top"/>
    </xf>
    <xf numFmtId="164" fontId="6" fillId="0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7" xfId="0" applyNumberFormat="1" applyFont="1" applyFill="1" applyBorder="1" applyAlignment="1">
      <alignment vertical="center"/>
    </xf>
    <xf numFmtId="0" fontId="50" fillId="0" borderId="0" xfId="0" applyFont="1"/>
    <xf numFmtId="1" fontId="3" fillId="0" borderId="7" xfId="0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horizontal="center" vertical="center"/>
    </xf>
    <xf numFmtId="164" fontId="11" fillId="4" borderId="79" xfId="0" applyNumberFormat="1" applyFont="1" applyFill="1" applyBorder="1" applyAlignment="1">
      <alignment vertical="center"/>
    </xf>
    <xf numFmtId="1" fontId="7" fillId="0" borderId="0" xfId="0" applyNumberFormat="1" applyFont="1" applyFill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3" fillId="0" borderId="0" xfId="0" applyFont="1" applyBorder="1"/>
    <xf numFmtId="0" fontId="9" fillId="9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13" fillId="9" borderId="7" xfId="0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/>
    <xf numFmtId="164" fontId="15" fillId="0" borderId="7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2" fontId="11" fillId="5" borderId="7" xfId="0" applyNumberFormat="1" applyFont="1" applyFill="1" applyBorder="1" applyAlignment="1">
      <alignment horizontal="right"/>
    </xf>
    <xf numFmtId="0" fontId="14" fillId="7" borderId="7" xfId="0" applyFont="1" applyFill="1" applyBorder="1" applyAlignment="1" applyProtection="1">
      <alignment horizontal="left"/>
    </xf>
    <xf numFmtId="14" fontId="15" fillId="4" borderId="51" xfId="0" applyNumberFormat="1" applyFont="1" applyFill="1" applyBorder="1" applyAlignment="1" applyProtection="1">
      <alignment horizontal="center"/>
    </xf>
    <xf numFmtId="14" fontId="15" fillId="4" borderId="0" xfId="0" applyNumberFormat="1" applyFont="1" applyFill="1" applyBorder="1" applyAlignment="1" applyProtection="1">
      <alignment horizontal="center"/>
    </xf>
    <xf numFmtId="14" fontId="15" fillId="4" borderId="34" xfId="0" applyNumberFormat="1" applyFont="1" applyFill="1" applyBorder="1" applyAlignment="1" applyProtection="1">
      <alignment horizontal="center"/>
    </xf>
    <xf numFmtId="0" fontId="14" fillId="3" borderId="7" xfId="0" applyFont="1" applyFill="1" applyBorder="1" applyAlignment="1" applyProtection="1">
      <alignment horizontal="right"/>
    </xf>
    <xf numFmtId="0" fontId="14" fillId="3" borderId="7" xfId="0" applyFont="1" applyFill="1" applyBorder="1" applyAlignment="1" applyProtection="1">
      <alignment horizontal="left"/>
    </xf>
    <xf numFmtId="0" fontId="14" fillId="4" borderId="69" xfId="0" applyFont="1" applyFill="1" applyBorder="1" applyAlignment="1" applyProtection="1">
      <alignment horizontal="center"/>
    </xf>
    <xf numFmtId="0" fontId="14" fillId="4" borderId="59" xfId="0" applyFont="1" applyFill="1" applyBorder="1" applyAlignment="1" applyProtection="1">
      <alignment horizontal="center"/>
    </xf>
    <xf numFmtId="0" fontId="14" fillId="4" borderId="80" xfId="0" applyFont="1" applyFill="1" applyBorder="1" applyAlignment="1" applyProtection="1">
      <alignment horizontal="center"/>
    </xf>
    <xf numFmtId="0" fontId="14" fillId="7" borderId="35" xfId="0" applyFont="1" applyFill="1" applyBorder="1" applyAlignment="1" applyProtection="1">
      <alignment horizontal="left"/>
    </xf>
    <xf numFmtId="0" fontId="14" fillId="7" borderId="41" xfId="0" applyFont="1" applyFill="1" applyBorder="1" applyAlignment="1" applyProtection="1">
      <alignment horizontal="left"/>
    </xf>
    <xf numFmtId="0" fontId="14" fillId="7" borderId="14" xfId="0" applyFont="1" applyFill="1" applyBorder="1" applyAlignment="1" applyProtection="1">
      <alignment horizontal="left"/>
    </xf>
    <xf numFmtId="0" fontId="15" fillId="4" borderId="81" xfId="0" applyFont="1" applyFill="1" applyBorder="1" applyAlignment="1" applyProtection="1">
      <alignment horizontal="center"/>
    </xf>
    <xf numFmtId="0" fontId="15" fillId="4" borderId="11" xfId="0" applyFont="1" applyFill="1" applyBorder="1" applyAlignment="1" applyProtection="1">
      <alignment horizontal="center"/>
    </xf>
    <xf numFmtId="0" fontId="15" fillId="4" borderId="82" xfId="0" applyFont="1" applyFill="1" applyBorder="1" applyAlignment="1" applyProtection="1">
      <alignment horizontal="center"/>
    </xf>
    <xf numFmtId="0" fontId="6" fillId="5" borderId="83" xfId="0" applyFont="1" applyFill="1" applyBorder="1" applyAlignment="1">
      <alignment horizontal="right"/>
    </xf>
    <xf numFmtId="0" fontId="6" fillId="5" borderId="84" xfId="0" applyFont="1" applyFill="1" applyBorder="1" applyAlignment="1">
      <alignment horizontal="right"/>
    </xf>
    <xf numFmtId="0" fontId="11" fillId="7" borderId="35" xfId="0" applyFont="1" applyFill="1" applyBorder="1" applyAlignment="1" applyProtection="1">
      <alignment horizontal="right"/>
    </xf>
    <xf numFmtId="0" fontId="11" fillId="7" borderId="41" xfId="0" applyFont="1" applyFill="1" applyBorder="1" applyAlignment="1" applyProtection="1">
      <alignment horizontal="right"/>
    </xf>
    <xf numFmtId="0" fontId="11" fillId="7" borderId="14" xfId="0" applyFont="1" applyFill="1" applyBorder="1" applyAlignment="1" applyProtection="1">
      <alignment horizontal="right"/>
    </xf>
    <xf numFmtId="0" fontId="14" fillId="3" borderId="35" xfId="0" applyFont="1" applyFill="1" applyBorder="1" applyAlignment="1" applyProtection="1">
      <alignment horizontal="right"/>
    </xf>
    <xf numFmtId="0" fontId="14" fillId="3" borderId="41" xfId="0" applyFont="1" applyFill="1" applyBorder="1" applyAlignment="1" applyProtection="1">
      <alignment horizontal="right"/>
    </xf>
    <xf numFmtId="0" fontId="14" fillId="3" borderId="14" xfId="0" applyFont="1" applyFill="1" applyBorder="1" applyAlignment="1" applyProtection="1">
      <alignment horizontal="right"/>
    </xf>
    <xf numFmtId="0" fontId="14" fillId="8" borderId="85" xfId="0" applyFont="1" applyFill="1" applyBorder="1" applyAlignment="1" applyProtection="1">
      <alignment horizontal="right"/>
    </xf>
    <xf numFmtId="0" fontId="14" fillId="8" borderId="86" xfId="0" applyFont="1" applyFill="1" applyBorder="1" applyAlignment="1" applyProtection="1">
      <alignment horizontal="right"/>
    </xf>
    <xf numFmtId="0" fontId="14" fillId="8" borderId="87" xfId="0" applyFont="1" applyFill="1" applyBorder="1" applyAlignment="1" applyProtection="1">
      <alignment horizontal="right"/>
    </xf>
    <xf numFmtId="1" fontId="14" fillId="8" borderId="88" xfId="0" applyNumberFormat="1" applyFont="1" applyFill="1" applyBorder="1" applyAlignment="1" applyProtection="1">
      <alignment horizontal="left"/>
    </xf>
    <xf numFmtId="0" fontId="5" fillId="2" borderId="39" xfId="0" applyFont="1" applyFill="1" applyBorder="1" applyAlignment="1" applyProtection="1">
      <alignment horizontal="center"/>
    </xf>
    <xf numFmtId="0" fontId="5" fillId="2" borderId="89" xfId="0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right"/>
    </xf>
    <xf numFmtId="0" fontId="6" fillId="6" borderId="29" xfId="0" applyFont="1" applyFill="1" applyBorder="1" applyAlignment="1">
      <alignment horizontal="right"/>
    </xf>
    <xf numFmtId="0" fontId="11" fillId="5" borderId="58" xfId="0" applyFont="1" applyFill="1" applyBorder="1" applyAlignment="1">
      <alignment horizontal="right"/>
    </xf>
    <xf numFmtId="0" fontId="11" fillId="5" borderId="36" xfId="0" applyFont="1" applyFill="1" applyBorder="1" applyAlignment="1">
      <alignment horizontal="right"/>
    </xf>
    <xf numFmtId="0" fontId="9" fillId="9" borderId="91" xfId="0" applyFont="1" applyFill="1" applyBorder="1" applyAlignment="1">
      <alignment horizontal="center" wrapText="1"/>
    </xf>
    <xf numFmtId="0" fontId="9" fillId="9" borderId="29" xfId="0" applyFont="1" applyFill="1" applyBorder="1" applyAlignment="1">
      <alignment horizontal="center" wrapText="1"/>
    </xf>
    <xf numFmtId="0" fontId="9" fillId="9" borderId="7" xfId="0" applyFont="1" applyFill="1" applyBorder="1" applyAlignment="1">
      <alignment horizontal="center"/>
    </xf>
    <xf numFmtId="0" fontId="22" fillId="4" borderId="58" xfId="0" applyFont="1" applyFill="1" applyBorder="1" applyAlignment="1">
      <alignment horizontal="left" wrapText="1"/>
    </xf>
    <xf numFmtId="0" fontId="22" fillId="4" borderId="36" xfId="0" applyFont="1" applyFill="1" applyBorder="1" applyAlignment="1">
      <alignment horizontal="left" wrapText="1"/>
    </xf>
    <xf numFmtId="0" fontId="22" fillId="4" borderId="9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14" fillId="8" borderId="88" xfId="0" applyFont="1" applyFill="1" applyBorder="1" applyAlignment="1" applyProtection="1">
      <alignment horizontal="right"/>
    </xf>
    <xf numFmtId="0" fontId="14" fillId="3" borderId="35" xfId="0" applyFont="1" applyFill="1" applyBorder="1" applyAlignment="1" applyProtection="1">
      <alignment horizontal="left"/>
    </xf>
    <xf numFmtId="0" fontId="14" fillId="3" borderId="41" xfId="0" applyFont="1" applyFill="1" applyBorder="1" applyAlignment="1" applyProtection="1">
      <alignment horizontal="left"/>
    </xf>
    <xf numFmtId="0" fontId="14" fillId="3" borderId="14" xfId="0" applyFont="1" applyFill="1" applyBorder="1" applyAlignment="1" applyProtection="1">
      <alignment horizontal="left"/>
    </xf>
    <xf numFmtId="0" fontId="39" fillId="0" borderId="35" xfId="0" applyFont="1" applyBorder="1" applyAlignment="1">
      <alignment horizontal="left" vertical="top" wrapText="1"/>
    </xf>
    <xf numFmtId="0" fontId="39" fillId="0" borderId="41" xfId="0" applyFont="1" applyBorder="1" applyAlignment="1">
      <alignment horizontal="left" vertical="top" wrapText="1"/>
    </xf>
    <xf numFmtId="0" fontId="39" fillId="0" borderId="14" xfId="0" applyFont="1" applyBorder="1" applyAlignment="1">
      <alignment horizontal="left" vertical="top" wrapText="1"/>
    </xf>
    <xf numFmtId="1" fontId="14" fillId="8" borderId="85" xfId="0" applyNumberFormat="1" applyFont="1" applyFill="1" applyBorder="1" applyAlignment="1" applyProtection="1">
      <alignment horizontal="left"/>
    </xf>
    <xf numFmtId="1" fontId="14" fillId="8" borderId="86" xfId="0" applyNumberFormat="1" applyFont="1" applyFill="1" applyBorder="1" applyAlignment="1" applyProtection="1">
      <alignment horizontal="left"/>
    </xf>
    <xf numFmtId="1" fontId="14" fillId="8" borderId="87" xfId="0" applyNumberFormat="1" applyFont="1" applyFill="1" applyBorder="1" applyAlignment="1" applyProtection="1">
      <alignment horizontal="left"/>
    </xf>
    <xf numFmtId="0" fontId="24" fillId="4" borderId="62" xfId="0" applyFont="1" applyFill="1" applyBorder="1" applyAlignment="1">
      <alignment horizontal="left" vertical="top" wrapText="1"/>
    </xf>
    <xf numFmtId="0" fontId="24" fillId="4" borderId="60" xfId="0" applyFont="1" applyFill="1" applyBorder="1" applyAlignment="1">
      <alignment horizontal="left" vertical="top" wrapText="1"/>
    </xf>
    <xf numFmtId="0" fontId="5" fillId="2" borderId="68" xfId="0" applyFont="1" applyFill="1" applyBorder="1" applyAlignment="1" applyProtection="1">
      <alignment horizontal="center"/>
    </xf>
    <xf numFmtId="0" fontId="5" fillId="2" borderId="34" xfId="0" applyFont="1" applyFill="1" applyBorder="1" applyAlignment="1" applyProtection="1">
      <alignment horizontal="center"/>
    </xf>
    <xf numFmtId="0" fontId="11" fillId="7" borderId="7" xfId="0" applyFont="1" applyFill="1" applyBorder="1" applyAlignment="1" applyProtection="1">
      <alignment horizontal="right"/>
    </xf>
    <xf numFmtId="0" fontId="23" fillId="10" borderId="0" xfId="0" applyFont="1" applyFill="1" applyAlignment="1">
      <alignment horizontal="center"/>
    </xf>
    <xf numFmtId="0" fontId="23" fillId="10" borderId="0" xfId="0" applyFont="1" applyFill="1" applyBorder="1" applyAlignment="1">
      <alignment horizontal="center"/>
    </xf>
    <xf numFmtId="0" fontId="23" fillId="10" borderId="77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righ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P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TP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TP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1 MS-Schule"/>
      <sheetName val="STP1"/>
    </sheetNames>
    <sheetDataSet>
      <sheetData sheetId="0">
        <row r="1">
          <cell r="B1" t="str">
            <v>Schuljahr</v>
          </cell>
          <cell r="C1" t="str">
            <v>BezirkNr</v>
          </cell>
          <cell r="D1" t="str">
            <v>Schultyp</v>
          </cell>
          <cell r="E1" t="str">
            <v>SKZ</v>
          </cell>
          <cell r="F1" t="str">
            <v>Schule</v>
          </cell>
          <cell r="G1" t="str">
            <v>Status</v>
          </cell>
          <cell r="H1" t="str">
            <v>Stichtag</v>
          </cell>
          <cell r="I1" t="str">
            <v>Schulart</v>
          </cell>
          <cell r="J1" t="str">
            <v>Kl5_Art_HS(x)</v>
          </cell>
          <cell r="K1" t="str">
            <v>Kl5_Art_DFK</v>
          </cell>
          <cell r="L1" t="str">
            <v>Kl5_Anz_DFK</v>
          </cell>
          <cell r="M1" t="str">
            <v>Kl5_Art_MS</v>
          </cell>
          <cell r="N1" t="str">
            <v>Kl5_Art_MS-Mu</v>
          </cell>
          <cell r="O1" t="str">
            <v>Kl5_Art_MS-Sp</v>
          </cell>
          <cell r="P1" t="str">
            <v>Kl5</v>
          </cell>
          <cell r="Q1" t="str">
            <v>Kl5_Anz5</v>
          </cell>
          <cell r="R1" t="str">
            <v>KL5_SPF5</v>
          </cell>
          <cell r="S1" t="str">
            <v>Kl6_Art_HS(x)</v>
          </cell>
          <cell r="T1" t="str">
            <v>Kl6_Art_DFK</v>
          </cell>
          <cell r="U1" t="str">
            <v>Kl6_Anz_DFK</v>
          </cell>
          <cell r="V1" t="str">
            <v>Kl6_Art_MS</v>
          </cell>
          <cell r="W1" t="str">
            <v>Kl6_Art_MS-Mu</v>
          </cell>
          <cell r="X1" t="str">
            <v>Kl6_Art_MS-Sp</v>
          </cell>
          <cell r="Y1" t="str">
            <v>Kl6</v>
          </cell>
          <cell r="Z1" t="str">
            <v>Kl6_Anz6</v>
          </cell>
          <cell r="AA1" t="str">
            <v>KL6_SPF6</v>
          </cell>
          <cell r="AB1" t="str">
            <v>Kl7_Art_HS(x)</v>
          </cell>
          <cell r="AC1" t="str">
            <v>Kl7_Art_DFK</v>
          </cell>
          <cell r="AD1" t="str">
            <v>Kl7_Anz_DFK</v>
          </cell>
          <cell r="AE1" t="str">
            <v>Kl7_Art_MS</v>
          </cell>
          <cell r="AF1" t="str">
            <v>Kl7_Art_MS-Mu</v>
          </cell>
          <cell r="AG1" t="str">
            <v>Kl7_Art_MS-Sp</v>
          </cell>
          <cell r="AH1" t="str">
            <v>Kl7</v>
          </cell>
          <cell r="AI1" t="str">
            <v>Kl7_Anz7</v>
          </cell>
          <cell r="AJ1" t="str">
            <v>KL7_SPF7</v>
          </cell>
          <cell r="AK1" t="str">
            <v>Kl8_Art_HS(x)</v>
          </cell>
          <cell r="AL1" t="str">
            <v>Kl8_Art_DFK</v>
          </cell>
          <cell r="AM1" t="str">
            <v>Kl8_Anz_DFK</v>
          </cell>
          <cell r="AN1" t="str">
            <v>Kl8_Art_MS</v>
          </cell>
          <cell r="AO1" t="str">
            <v>Kl8_Art_MS-Mu</v>
          </cell>
          <cell r="AP1" t="str">
            <v>Kl8_Art_MS-Sp</v>
          </cell>
          <cell r="AQ1" t="str">
            <v>Kl8</v>
          </cell>
          <cell r="AR1" t="str">
            <v>Kl8_Anz8</v>
          </cell>
          <cell r="AS1" t="str">
            <v>KL8_SPF8</v>
          </cell>
          <cell r="AT1" t="str">
            <v>NDSprache</v>
          </cell>
          <cell r="AU1" t="str">
            <v>AO</v>
          </cell>
          <cell r="AV1" t="str">
            <v>SprengelF</v>
          </cell>
          <cell r="AW1" t="str">
            <v>Rel_RK</v>
          </cell>
          <cell r="AX1" t="str">
            <v>Rel_RK_Abmeld</v>
          </cell>
          <cell r="AY1" t="str">
            <v>Rel_RK_FG</v>
          </cell>
          <cell r="AZ1" t="str">
            <v>Rel_EV</v>
          </cell>
          <cell r="BA1" t="str">
            <v>Rel_EV_Abmeld</v>
          </cell>
          <cell r="BB1" t="str">
            <v>Rel_EV_FG</v>
          </cell>
          <cell r="BC1" t="str">
            <v>Rel_ISL</v>
          </cell>
          <cell r="BD1" t="str">
            <v>Rel_ISL_Abmeld</v>
          </cell>
          <cell r="BE1" t="str">
            <v>Rel_ISL_FG</v>
          </cell>
          <cell r="BF1" t="str">
            <v>Rel_ORTH</v>
          </cell>
          <cell r="BG1" t="str">
            <v>Rel_ORTH_Abmeld</v>
          </cell>
          <cell r="BH1" t="str">
            <v>Rel_ORTH_FG</v>
          </cell>
          <cell r="BI1" t="str">
            <v>Rel_SONST</v>
          </cell>
          <cell r="BJ1" t="str">
            <v>Rel_SONST_Abmeld</v>
          </cell>
          <cell r="BK1" t="str">
            <v>Rel_SONST_FG</v>
          </cell>
          <cell r="BL1" t="str">
            <v>I_Klassen</v>
          </cell>
          <cell r="BM1" t="str">
            <v>Anz_I1</v>
          </cell>
          <cell r="BN1" t="str">
            <v>Anz_I2</v>
          </cell>
          <cell r="BO1" t="str">
            <v>Anz_I3</v>
          </cell>
          <cell r="BP1" t="str">
            <v>Anz_I4</v>
          </cell>
          <cell r="BQ1" t="str">
            <v>Anz_I5</v>
          </cell>
          <cell r="BR1" t="str">
            <v>Anz_I6</v>
          </cell>
          <cell r="BS1" t="str">
            <v>Anz_I7</v>
          </cell>
          <cell r="BT1" t="str">
            <v>Anz_I8</v>
          </cell>
          <cell r="BU1" t="str">
            <v>Anz_I9</v>
          </cell>
          <cell r="BV1" t="str">
            <v>Anz_I10</v>
          </cell>
          <cell r="BW1" t="str">
            <v>GTS_1Tag</v>
          </cell>
          <cell r="BX1" t="str">
            <v>GTS_2Tage</v>
          </cell>
          <cell r="BY1" t="str">
            <v>GTS_3Tage</v>
          </cell>
          <cell r="BZ1" t="str">
            <v>GTS_4Tage</v>
          </cell>
          <cell r="CA1" t="str">
            <v>GTS_5Tage</v>
          </cell>
          <cell r="CB1" t="str">
            <v>Genehmiger</v>
          </cell>
          <cell r="CC1" t="str">
            <v>GN_Datum</v>
          </cell>
          <cell r="CD1" t="str">
            <v>GN_Status</v>
          </cell>
          <cell r="CE1" t="str">
            <v>UpdateDatum</v>
          </cell>
          <cell r="CF1" t="str">
            <v>SPF_lfdVerf</v>
          </cell>
          <cell r="CG1" t="str">
            <v>DF-Klasse int.</v>
          </cell>
          <cell r="CH1" t="str">
            <v>DF-Kurs</v>
          </cell>
          <cell r="CI1" t="str">
            <v>DF-BFD</v>
          </cell>
          <cell r="CJ1" t="str">
            <v>DF-Kurs int.</v>
          </cell>
        </row>
        <row r="2">
          <cell r="B2" t="str">
            <v>2025/26</v>
          </cell>
          <cell r="C2" t="str">
            <v>1</v>
          </cell>
          <cell r="D2" t="str">
            <v>2</v>
          </cell>
          <cell r="E2">
            <v>501102</v>
          </cell>
          <cell r="F2" t="str">
            <v>MS Parsch</v>
          </cell>
          <cell r="G2">
            <v>0</v>
          </cell>
          <cell r="H2">
            <v>45931</v>
          </cell>
          <cell r="I2">
            <v>2</v>
          </cell>
          <cell r="J2">
            <v>0</v>
          </cell>
          <cell r="K2">
            <v>1</v>
          </cell>
          <cell r="L2">
            <v>5</v>
          </cell>
          <cell r="M2">
            <v>1</v>
          </cell>
          <cell r="N2">
            <v>0</v>
          </cell>
          <cell r="O2">
            <v>0</v>
          </cell>
          <cell r="P2">
            <v>1</v>
          </cell>
          <cell r="Q2">
            <v>29</v>
          </cell>
          <cell r="R2">
            <v>3</v>
          </cell>
          <cell r="S2">
            <v>0</v>
          </cell>
          <cell r="T2">
            <v>1</v>
          </cell>
          <cell r="U2">
            <v>4</v>
          </cell>
          <cell r="V2">
            <v>2</v>
          </cell>
          <cell r="W2">
            <v>0</v>
          </cell>
          <cell r="X2">
            <v>0</v>
          </cell>
          <cell r="Y2">
            <v>2</v>
          </cell>
          <cell r="Z2">
            <v>34</v>
          </cell>
          <cell r="AA2">
            <v>7</v>
          </cell>
          <cell r="AB2">
            <v>0</v>
          </cell>
          <cell r="AC2">
            <v>2</v>
          </cell>
          <cell r="AD2">
            <v>5</v>
          </cell>
          <cell r="AE2">
            <v>2</v>
          </cell>
          <cell r="AF2">
            <v>0</v>
          </cell>
          <cell r="AG2">
            <v>0</v>
          </cell>
          <cell r="AH2">
            <v>2</v>
          </cell>
          <cell r="AI2">
            <v>50</v>
          </cell>
          <cell r="AJ2">
            <v>5</v>
          </cell>
          <cell r="AK2">
            <v>0</v>
          </cell>
          <cell r="AL2">
            <v>1</v>
          </cell>
          <cell r="AM2">
            <v>2</v>
          </cell>
          <cell r="AN2">
            <v>2</v>
          </cell>
          <cell r="AO2">
            <v>0</v>
          </cell>
          <cell r="AP2">
            <v>0</v>
          </cell>
          <cell r="AQ2">
            <v>2</v>
          </cell>
          <cell r="AR2">
            <v>47</v>
          </cell>
          <cell r="AS2">
            <v>7</v>
          </cell>
          <cell r="AT2">
            <v>138</v>
          </cell>
          <cell r="AU2">
            <v>30</v>
          </cell>
          <cell r="AV2">
            <v>0</v>
          </cell>
          <cell r="AW2">
            <v>13</v>
          </cell>
          <cell r="AX2">
            <v>0</v>
          </cell>
          <cell r="AY2">
            <v>0</v>
          </cell>
          <cell r="AZ2">
            <v>5</v>
          </cell>
          <cell r="BA2">
            <v>0</v>
          </cell>
          <cell r="BB2">
            <v>0</v>
          </cell>
          <cell r="BC2">
            <v>81</v>
          </cell>
          <cell r="BD2">
            <v>0</v>
          </cell>
          <cell r="BE2">
            <v>0</v>
          </cell>
          <cell r="BF2">
            <v>34</v>
          </cell>
          <cell r="BG2">
            <v>0</v>
          </cell>
          <cell r="BH2">
            <v>0</v>
          </cell>
          <cell r="BI2">
            <v>1</v>
          </cell>
          <cell r="BJ2">
            <v>0</v>
          </cell>
          <cell r="BK2">
            <v>0</v>
          </cell>
          <cell r="BL2">
            <v>4</v>
          </cell>
          <cell r="BM2">
            <v>0</v>
          </cell>
          <cell r="BN2">
            <v>0</v>
          </cell>
          <cell r="BO2">
            <v>1</v>
          </cell>
          <cell r="BP2">
            <v>0</v>
          </cell>
          <cell r="BQ2">
            <v>1</v>
          </cell>
          <cell r="BR2">
            <v>0</v>
          </cell>
          <cell r="BS2">
            <v>2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 t="str">
            <v/>
          </cell>
          <cell r="CC2" t="str">
            <v/>
          </cell>
          <cell r="CD2" t="str">
            <v>geplant</v>
          </cell>
          <cell r="CE2">
            <v>45903</v>
          </cell>
          <cell r="CF2">
            <v>0</v>
          </cell>
          <cell r="CG2">
            <v>0</v>
          </cell>
          <cell r="CH2">
            <v>14</v>
          </cell>
          <cell r="CI2">
            <v>98</v>
          </cell>
          <cell r="CJ2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2 MS-Klassen"/>
      <sheetName val="STP2"/>
    </sheetNames>
    <sheetDataSet>
      <sheetData sheetId="0">
        <row r="1">
          <cell r="B1" t="str">
            <v>Schuljahr</v>
          </cell>
          <cell r="C1" t="str">
            <v>BezirkNr</v>
          </cell>
          <cell r="D1" t="str">
            <v>Schultyp</v>
          </cell>
          <cell r="E1" t="str">
            <v>SKZ</v>
          </cell>
          <cell r="F1" t="str">
            <v>Schule</v>
          </cell>
          <cell r="G1" t="str">
            <v>Status</v>
          </cell>
          <cell r="H1" t="str">
            <v>Stichtag</v>
          </cell>
          <cell r="I1" t="str">
            <v>Schulart</v>
          </cell>
          <cell r="J1" t="str">
            <v>Klassenart</v>
          </cell>
          <cell r="K1" t="str">
            <v>Schulstufe</v>
          </cell>
          <cell r="L1" t="str">
            <v>Klasse</v>
          </cell>
          <cell r="M1" t="str">
            <v>Kl5</v>
          </cell>
          <cell r="N1" t="str">
            <v>Kl5_Anz5</v>
          </cell>
          <cell r="O1" t="str">
            <v>KL5_SPF5</v>
          </cell>
          <cell r="P1" t="str">
            <v>Kl6</v>
          </cell>
          <cell r="Q1" t="str">
            <v>Kl6_Anz6</v>
          </cell>
          <cell r="R1" t="str">
            <v>KL6_SPF6</v>
          </cell>
          <cell r="S1" t="str">
            <v>Kl7</v>
          </cell>
          <cell r="T1" t="str">
            <v>Kl7_Anz7</v>
          </cell>
          <cell r="U1" t="str">
            <v>KL7_SPF7</v>
          </cell>
          <cell r="V1" t="str">
            <v>Kl8</v>
          </cell>
          <cell r="W1" t="str">
            <v>Kl8_Anz8</v>
          </cell>
          <cell r="X1" t="str">
            <v>KL8_SPF8</v>
          </cell>
          <cell r="Y1" t="str">
            <v>NDSprache</v>
          </cell>
          <cell r="Z1" t="str">
            <v>AO</v>
          </cell>
          <cell r="AA1" t="str">
            <v>SprengelF</v>
          </cell>
          <cell r="AB1" t="str">
            <v>Rel_RK</v>
          </cell>
          <cell r="AC1" t="str">
            <v>Rel_RK_Abmeld</v>
          </cell>
          <cell r="AD1" t="str">
            <v>Rel_RK_FG</v>
          </cell>
          <cell r="AE1" t="str">
            <v>Rel_EV</v>
          </cell>
          <cell r="AF1" t="str">
            <v>Rel_EV_Abmeld</v>
          </cell>
          <cell r="AG1" t="str">
            <v>Rel_EV_FG</v>
          </cell>
          <cell r="AH1" t="str">
            <v>Rel_ISL</v>
          </cell>
          <cell r="AI1" t="str">
            <v>Rel_ISL_Abmeld</v>
          </cell>
          <cell r="AJ1" t="str">
            <v>Rel_ISL_FG</v>
          </cell>
          <cell r="AK1" t="str">
            <v>Rel_ORTH</v>
          </cell>
          <cell r="AL1" t="str">
            <v>Rel_ORTH_Abmeld</v>
          </cell>
          <cell r="AM1" t="str">
            <v>Rel_ORTH_FG</v>
          </cell>
          <cell r="AN1" t="str">
            <v>Rel_SONST</v>
          </cell>
          <cell r="AO1" t="str">
            <v>Rel_SONST_Abmeld</v>
          </cell>
          <cell r="AP1" t="str">
            <v>Rel_SONST_FG</v>
          </cell>
          <cell r="AQ1" t="str">
            <v>I_Klassen</v>
          </cell>
          <cell r="AR1" t="str">
            <v>Anz_I1</v>
          </cell>
          <cell r="AS1" t="str">
            <v>Anz_I2</v>
          </cell>
          <cell r="AT1" t="str">
            <v>Anz_I3</v>
          </cell>
          <cell r="AU1" t="str">
            <v>Anz_I4</v>
          </cell>
          <cell r="AV1" t="str">
            <v>Anz_I5</v>
          </cell>
          <cell r="AW1" t="str">
            <v>Anz_I6</v>
          </cell>
          <cell r="AX1" t="str">
            <v>Anz_I7</v>
          </cell>
          <cell r="AY1" t="str">
            <v>Anz_I&gt;=8</v>
          </cell>
          <cell r="AZ1" t="str">
            <v>DFK</v>
          </cell>
          <cell r="BA1" t="str">
            <v>DFK_Anz</v>
          </cell>
          <cell r="BB1" t="str">
            <v>GTS_1Tag</v>
          </cell>
          <cell r="BC1" t="str">
            <v>GTS_2Tage</v>
          </cell>
          <cell r="BD1" t="str">
            <v>GTS_3Tage</v>
          </cell>
          <cell r="BE1" t="str">
            <v>GTS_4Tage</v>
          </cell>
          <cell r="BF1" t="str">
            <v>GTS_5Tage</v>
          </cell>
          <cell r="BG1" t="str">
            <v>Genehmiger</v>
          </cell>
          <cell r="BH1" t="str">
            <v>GN_Datum</v>
          </cell>
          <cell r="BI1" t="str">
            <v>GN_Status</v>
          </cell>
          <cell r="BJ1" t="str">
            <v>UpdateDatum</v>
          </cell>
          <cell r="BK1" t="str">
            <v>SPF_lfdVerf</v>
          </cell>
          <cell r="BL1" t="str">
            <v>DF-Klasse int.</v>
          </cell>
          <cell r="BM1" t="str">
            <v>DF-Kurs</v>
          </cell>
          <cell r="BN1" t="str">
            <v>DF-BFD</v>
          </cell>
          <cell r="BO1" t="str">
            <v>DF-Kurs int.</v>
          </cell>
        </row>
        <row r="2">
          <cell r="B2" t="str">
            <v>2025/26</v>
          </cell>
          <cell r="C2" t="str">
            <v>1</v>
          </cell>
          <cell r="D2" t="str">
            <v>2</v>
          </cell>
          <cell r="E2">
            <v>501102</v>
          </cell>
          <cell r="F2" t="str">
            <v>MS Parsch</v>
          </cell>
          <cell r="G2">
            <v>0</v>
          </cell>
          <cell r="H2">
            <v>45931</v>
          </cell>
          <cell r="I2">
            <v>2</v>
          </cell>
          <cell r="J2" t="str">
            <v>MS</v>
          </cell>
          <cell r="K2" t="str">
            <v>05</v>
          </cell>
          <cell r="L2" t="str">
            <v>1a</v>
          </cell>
          <cell r="M2">
            <v>1</v>
          </cell>
          <cell r="N2">
            <v>29</v>
          </cell>
          <cell r="O2">
            <v>3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27</v>
          </cell>
          <cell r="Z2">
            <v>5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17</v>
          </cell>
          <cell r="AI2">
            <v>0</v>
          </cell>
          <cell r="AJ2">
            <v>0</v>
          </cell>
          <cell r="AK2">
            <v>7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1</v>
          </cell>
          <cell r="AR2">
            <v>0</v>
          </cell>
          <cell r="AS2">
            <v>0</v>
          </cell>
          <cell r="AT2">
            <v>1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1</v>
          </cell>
          <cell r="BA2">
            <v>5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 t="str">
            <v/>
          </cell>
          <cell r="BH2" t="str">
            <v/>
          </cell>
          <cell r="BI2" t="str">
            <v>geplant</v>
          </cell>
          <cell r="BJ2">
            <v>45903</v>
          </cell>
          <cell r="BK2">
            <v>0</v>
          </cell>
          <cell r="BL2">
            <v>0</v>
          </cell>
          <cell r="BM2">
            <v>0</v>
          </cell>
          <cell r="BN2">
            <v>16</v>
          </cell>
          <cell r="BO2">
            <v>0</v>
          </cell>
        </row>
        <row r="3">
          <cell r="B3" t="str">
            <v>2025/26</v>
          </cell>
          <cell r="C3" t="str">
            <v>1</v>
          </cell>
          <cell r="D3" t="str">
            <v>2</v>
          </cell>
          <cell r="E3">
            <v>501102</v>
          </cell>
          <cell r="F3" t="str">
            <v>MS Parsch</v>
          </cell>
          <cell r="G3">
            <v>0</v>
          </cell>
          <cell r="H3">
            <v>45931</v>
          </cell>
          <cell r="I3">
            <v>2</v>
          </cell>
          <cell r="J3" t="str">
            <v>MS</v>
          </cell>
          <cell r="K3" t="str">
            <v>06</v>
          </cell>
          <cell r="L3" t="str">
            <v>2a</v>
          </cell>
          <cell r="M3">
            <v>0</v>
          </cell>
          <cell r="N3">
            <v>0</v>
          </cell>
          <cell r="O3">
            <v>0</v>
          </cell>
          <cell r="P3">
            <v>1</v>
          </cell>
          <cell r="Q3">
            <v>18</v>
          </cell>
          <cell r="R3">
            <v>7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15</v>
          </cell>
          <cell r="Z3">
            <v>1</v>
          </cell>
          <cell r="AA3">
            <v>0</v>
          </cell>
          <cell r="AB3">
            <v>3</v>
          </cell>
          <cell r="AC3">
            <v>0</v>
          </cell>
          <cell r="AD3">
            <v>0</v>
          </cell>
          <cell r="AE3">
            <v>1</v>
          </cell>
          <cell r="AF3">
            <v>0</v>
          </cell>
          <cell r="AG3">
            <v>0</v>
          </cell>
          <cell r="AH3">
            <v>9</v>
          </cell>
          <cell r="AI3">
            <v>0</v>
          </cell>
          <cell r="AJ3">
            <v>0</v>
          </cell>
          <cell r="AK3">
            <v>3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1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1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 t="str">
            <v/>
          </cell>
          <cell r="BH3" t="str">
            <v/>
          </cell>
          <cell r="BI3" t="str">
            <v>geplant</v>
          </cell>
          <cell r="BJ3">
            <v>45903</v>
          </cell>
          <cell r="BK3">
            <v>0</v>
          </cell>
          <cell r="BL3">
            <v>0</v>
          </cell>
          <cell r="BM3">
            <v>1</v>
          </cell>
          <cell r="BN3">
            <v>14</v>
          </cell>
          <cell r="BO3">
            <v>0</v>
          </cell>
        </row>
        <row r="4">
          <cell r="B4" t="str">
            <v>2025/26</v>
          </cell>
          <cell r="C4" t="str">
            <v>1</v>
          </cell>
          <cell r="D4" t="str">
            <v>2</v>
          </cell>
          <cell r="E4">
            <v>501102</v>
          </cell>
          <cell r="F4" t="str">
            <v>MS Parsch</v>
          </cell>
          <cell r="G4">
            <v>0</v>
          </cell>
          <cell r="H4">
            <v>45931</v>
          </cell>
          <cell r="I4">
            <v>2</v>
          </cell>
          <cell r="J4" t="str">
            <v>MS</v>
          </cell>
          <cell r="K4" t="str">
            <v>06</v>
          </cell>
          <cell r="L4" t="str">
            <v>2b</v>
          </cell>
          <cell r="M4">
            <v>0</v>
          </cell>
          <cell r="N4">
            <v>0</v>
          </cell>
          <cell r="O4">
            <v>0</v>
          </cell>
          <cell r="P4">
            <v>1</v>
          </cell>
          <cell r="Q4">
            <v>16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13</v>
          </cell>
          <cell r="Z4">
            <v>5</v>
          </cell>
          <cell r="AA4">
            <v>0</v>
          </cell>
          <cell r="AB4">
            <v>3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8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1</v>
          </cell>
          <cell r="BA4">
            <v>4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 t="str">
            <v/>
          </cell>
          <cell r="BH4" t="str">
            <v/>
          </cell>
          <cell r="BI4" t="str">
            <v>geplant</v>
          </cell>
          <cell r="BJ4">
            <v>45903</v>
          </cell>
          <cell r="BK4">
            <v>0</v>
          </cell>
          <cell r="BL4">
            <v>0</v>
          </cell>
          <cell r="BM4">
            <v>1</v>
          </cell>
          <cell r="BN4">
            <v>8</v>
          </cell>
          <cell r="BO4">
            <v>0</v>
          </cell>
        </row>
        <row r="5">
          <cell r="B5" t="str">
            <v>2025/26</v>
          </cell>
          <cell r="C5" t="str">
            <v>1</v>
          </cell>
          <cell r="D5" t="str">
            <v>2</v>
          </cell>
          <cell r="E5">
            <v>501102</v>
          </cell>
          <cell r="F5" t="str">
            <v>MS Parsch</v>
          </cell>
          <cell r="G5">
            <v>0</v>
          </cell>
          <cell r="H5">
            <v>45931</v>
          </cell>
          <cell r="I5">
            <v>2</v>
          </cell>
          <cell r="J5" t="str">
            <v>MS</v>
          </cell>
          <cell r="K5" t="str">
            <v>07</v>
          </cell>
          <cell r="L5" t="str">
            <v>3a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1</v>
          </cell>
          <cell r="T5">
            <v>24</v>
          </cell>
          <cell r="U5">
            <v>5</v>
          </cell>
          <cell r="V5">
            <v>0</v>
          </cell>
          <cell r="W5">
            <v>0</v>
          </cell>
          <cell r="X5">
            <v>0</v>
          </cell>
          <cell r="Y5">
            <v>22</v>
          </cell>
          <cell r="Z5">
            <v>3</v>
          </cell>
          <cell r="AA5">
            <v>0</v>
          </cell>
          <cell r="AB5">
            <v>1</v>
          </cell>
          <cell r="AC5">
            <v>0</v>
          </cell>
          <cell r="AD5">
            <v>0</v>
          </cell>
          <cell r="AE5">
            <v>1</v>
          </cell>
          <cell r="AF5">
            <v>0</v>
          </cell>
          <cell r="AG5">
            <v>0</v>
          </cell>
          <cell r="AH5">
            <v>12</v>
          </cell>
          <cell r="AI5">
            <v>0</v>
          </cell>
          <cell r="AJ5">
            <v>0</v>
          </cell>
          <cell r="AK5">
            <v>8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1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1</v>
          </cell>
          <cell r="AW5">
            <v>0</v>
          </cell>
          <cell r="AX5">
            <v>0</v>
          </cell>
          <cell r="AY5">
            <v>0</v>
          </cell>
          <cell r="AZ5">
            <v>1</v>
          </cell>
          <cell r="BA5">
            <v>3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 t="str">
            <v/>
          </cell>
          <cell r="BH5" t="str">
            <v/>
          </cell>
          <cell r="BI5" t="str">
            <v>geplant</v>
          </cell>
          <cell r="BJ5">
            <v>45903</v>
          </cell>
          <cell r="BK5">
            <v>0</v>
          </cell>
          <cell r="BL5">
            <v>0</v>
          </cell>
          <cell r="BM5">
            <v>0</v>
          </cell>
          <cell r="BN5">
            <v>16</v>
          </cell>
          <cell r="BO5">
            <v>0</v>
          </cell>
        </row>
        <row r="6">
          <cell r="B6" t="str">
            <v>2025/26</v>
          </cell>
          <cell r="C6" t="str">
            <v>1</v>
          </cell>
          <cell r="D6" t="str">
            <v>2</v>
          </cell>
          <cell r="E6">
            <v>501102</v>
          </cell>
          <cell r="F6" t="str">
            <v>MS Parsch</v>
          </cell>
          <cell r="G6">
            <v>0</v>
          </cell>
          <cell r="H6">
            <v>45931</v>
          </cell>
          <cell r="I6">
            <v>2</v>
          </cell>
          <cell r="J6" t="str">
            <v>MS</v>
          </cell>
          <cell r="K6" t="str">
            <v>07</v>
          </cell>
          <cell r="L6" t="str">
            <v>3b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1</v>
          </cell>
          <cell r="T6">
            <v>26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23</v>
          </cell>
          <cell r="Z6">
            <v>7</v>
          </cell>
          <cell r="AA6">
            <v>0</v>
          </cell>
          <cell r="AB6">
            <v>1</v>
          </cell>
          <cell r="AC6">
            <v>0</v>
          </cell>
          <cell r="AD6">
            <v>0</v>
          </cell>
          <cell r="AE6">
            <v>1</v>
          </cell>
          <cell r="AF6">
            <v>0</v>
          </cell>
          <cell r="AG6">
            <v>0</v>
          </cell>
          <cell r="AH6">
            <v>11</v>
          </cell>
          <cell r="AI6">
            <v>0</v>
          </cell>
          <cell r="AJ6">
            <v>0</v>
          </cell>
          <cell r="AK6">
            <v>5</v>
          </cell>
          <cell r="AL6">
            <v>0</v>
          </cell>
          <cell r="AM6">
            <v>0</v>
          </cell>
          <cell r="AN6">
            <v>1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2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 t="str">
            <v/>
          </cell>
          <cell r="BH6" t="str">
            <v/>
          </cell>
          <cell r="BI6" t="str">
            <v>geplant</v>
          </cell>
          <cell r="BJ6">
            <v>45903</v>
          </cell>
          <cell r="BK6">
            <v>0</v>
          </cell>
          <cell r="BL6">
            <v>0</v>
          </cell>
          <cell r="BM6">
            <v>5</v>
          </cell>
          <cell r="BN6">
            <v>16</v>
          </cell>
          <cell r="BO6">
            <v>0</v>
          </cell>
        </row>
        <row r="7">
          <cell r="B7" t="str">
            <v>2025/26</v>
          </cell>
          <cell r="C7" t="str">
            <v>1</v>
          </cell>
          <cell r="D7" t="str">
            <v>2</v>
          </cell>
          <cell r="E7">
            <v>501102</v>
          </cell>
          <cell r="F7" t="str">
            <v>MS Parsch</v>
          </cell>
          <cell r="G7">
            <v>0</v>
          </cell>
          <cell r="H7">
            <v>45931</v>
          </cell>
          <cell r="I7">
            <v>2</v>
          </cell>
          <cell r="J7" t="str">
            <v>MS</v>
          </cell>
          <cell r="K7" t="str">
            <v>08</v>
          </cell>
          <cell r="L7" t="str">
            <v>4a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1</v>
          </cell>
          <cell r="W7">
            <v>22</v>
          </cell>
          <cell r="X7">
            <v>0</v>
          </cell>
          <cell r="Y7">
            <v>18</v>
          </cell>
          <cell r="Z7">
            <v>6</v>
          </cell>
          <cell r="AA7">
            <v>0</v>
          </cell>
          <cell r="AB7">
            <v>3</v>
          </cell>
          <cell r="AC7">
            <v>0</v>
          </cell>
          <cell r="AD7">
            <v>0</v>
          </cell>
          <cell r="AE7">
            <v>1</v>
          </cell>
          <cell r="AF7">
            <v>0</v>
          </cell>
          <cell r="AG7">
            <v>0</v>
          </cell>
          <cell r="AH7">
            <v>10</v>
          </cell>
          <cell r="AI7">
            <v>0</v>
          </cell>
          <cell r="AJ7">
            <v>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1</v>
          </cell>
          <cell r="BA7">
            <v>2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 t="str">
            <v/>
          </cell>
          <cell r="BH7" t="str">
            <v/>
          </cell>
          <cell r="BI7" t="str">
            <v>geplant</v>
          </cell>
          <cell r="BJ7">
            <v>45903</v>
          </cell>
          <cell r="BK7">
            <v>0</v>
          </cell>
          <cell r="BL7">
            <v>0</v>
          </cell>
          <cell r="BM7">
            <v>4</v>
          </cell>
          <cell r="BN7">
            <v>12</v>
          </cell>
          <cell r="BO7">
            <v>0</v>
          </cell>
        </row>
        <row r="8">
          <cell r="B8" t="str">
            <v>2025/26</v>
          </cell>
          <cell r="C8" t="str">
            <v>1</v>
          </cell>
          <cell r="D8" t="str">
            <v>2</v>
          </cell>
          <cell r="E8">
            <v>501102</v>
          </cell>
          <cell r="F8" t="str">
            <v>MS Parsch</v>
          </cell>
          <cell r="G8">
            <v>0</v>
          </cell>
          <cell r="H8">
            <v>45931</v>
          </cell>
          <cell r="I8">
            <v>2</v>
          </cell>
          <cell r="J8" t="str">
            <v>MS</v>
          </cell>
          <cell r="K8" t="str">
            <v>08</v>
          </cell>
          <cell r="L8" t="str">
            <v>4b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</v>
          </cell>
          <cell r="W8">
            <v>25</v>
          </cell>
          <cell r="X8">
            <v>7</v>
          </cell>
          <cell r="Y8">
            <v>20</v>
          </cell>
          <cell r="Z8">
            <v>3</v>
          </cell>
          <cell r="AA8">
            <v>0</v>
          </cell>
          <cell r="AB8">
            <v>2</v>
          </cell>
          <cell r="AC8">
            <v>0</v>
          </cell>
          <cell r="AD8">
            <v>0</v>
          </cell>
          <cell r="AE8">
            <v>1</v>
          </cell>
          <cell r="AF8">
            <v>0</v>
          </cell>
          <cell r="AG8">
            <v>0</v>
          </cell>
          <cell r="AH8">
            <v>14</v>
          </cell>
          <cell r="AI8">
            <v>0</v>
          </cell>
          <cell r="AJ8">
            <v>0</v>
          </cell>
          <cell r="AK8">
            <v>6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1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 t="str">
            <v/>
          </cell>
          <cell r="BH8" t="str">
            <v/>
          </cell>
          <cell r="BI8" t="str">
            <v>geplant</v>
          </cell>
          <cell r="BJ8">
            <v>45903</v>
          </cell>
          <cell r="BK8">
            <v>0</v>
          </cell>
          <cell r="BL8">
            <v>0</v>
          </cell>
          <cell r="BM8">
            <v>3</v>
          </cell>
          <cell r="BN8">
            <v>16</v>
          </cell>
          <cell r="BO8">
            <v>0</v>
          </cell>
        </row>
        <row r="9">
          <cell r="B9" t="str">
            <v>2025/26</v>
          </cell>
          <cell r="C9" t="str">
            <v>1</v>
          </cell>
          <cell r="D9" t="str">
            <v>2</v>
          </cell>
          <cell r="E9">
            <v>501102</v>
          </cell>
          <cell r="F9" t="str">
            <v>MS Parsch</v>
          </cell>
          <cell r="G9">
            <v>0</v>
          </cell>
          <cell r="H9">
            <v>36526</v>
          </cell>
          <cell r="I9">
            <v>2</v>
          </cell>
          <cell r="J9" t="str">
            <v>X</v>
          </cell>
          <cell r="K9" t="str">
            <v>99</v>
          </cell>
          <cell r="L9" t="str">
            <v>X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>
            <v>45903</v>
          </cell>
          <cell r="BK9" t="str">
            <v/>
          </cell>
          <cell r="BL9" t="str">
            <v/>
          </cell>
          <cell r="BM9" t="str">
            <v/>
          </cell>
          <cell r="BN9" t="str">
            <v/>
          </cell>
          <cell r="BO9" t="str">
            <v/>
          </cell>
        </row>
        <row r="10">
          <cell r="B10" t="str">
            <v>2025/26</v>
          </cell>
          <cell r="C10" t="str">
            <v>1</v>
          </cell>
          <cell r="D10" t="str">
            <v>2</v>
          </cell>
          <cell r="E10">
            <v>501102</v>
          </cell>
          <cell r="F10" t="str">
            <v>MS Parsch</v>
          </cell>
          <cell r="G10">
            <v>0</v>
          </cell>
          <cell r="H10">
            <v>36526</v>
          </cell>
          <cell r="I10">
            <v>2</v>
          </cell>
          <cell r="J10" t="str">
            <v>X</v>
          </cell>
          <cell r="K10" t="str">
            <v>99</v>
          </cell>
          <cell r="L10" t="str">
            <v>X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>
            <v>45903</v>
          </cell>
          <cell r="BK10" t="str">
            <v/>
          </cell>
          <cell r="BL10" t="str">
            <v/>
          </cell>
          <cell r="BM10" t="str">
            <v/>
          </cell>
          <cell r="BN10" t="str">
            <v/>
          </cell>
          <cell r="BO10" t="str">
            <v/>
          </cell>
        </row>
        <row r="11">
          <cell r="B11" t="str">
            <v>2025/26</v>
          </cell>
          <cell r="C11" t="str">
            <v>1</v>
          </cell>
          <cell r="D11" t="str">
            <v>2</v>
          </cell>
          <cell r="E11">
            <v>501102</v>
          </cell>
          <cell r="F11" t="str">
            <v>MS Parsch</v>
          </cell>
          <cell r="G11">
            <v>0</v>
          </cell>
          <cell r="H11">
            <v>36526</v>
          </cell>
          <cell r="I11">
            <v>2</v>
          </cell>
          <cell r="J11" t="str">
            <v>X</v>
          </cell>
          <cell r="K11" t="str">
            <v>99</v>
          </cell>
          <cell r="L11" t="str">
            <v>X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O11" t="str">
            <v/>
          </cell>
          <cell r="AP11" t="str">
            <v/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  <cell r="BJ11">
            <v>45903</v>
          </cell>
          <cell r="BK11" t="str">
            <v/>
          </cell>
          <cell r="BL11" t="str">
            <v/>
          </cell>
          <cell r="BM11" t="str">
            <v/>
          </cell>
          <cell r="BN11" t="str">
            <v/>
          </cell>
          <cell r="BO11" t="str">
            <v/>
          </cell>
        </row>
        <row r="12">
          <cell r="B12" t="str">
            <v>2025/26</v>
          </cell>
          <cell r="C12" t="str">
            <v>1</v>
          </cell>
          <cell r="D12" t="str">
            <v>2</v>
          </cell>
          <cell r="E12">
            <v>501102</v>
          </cell>
          <cell r="F12" t="str">
            <v>MS Parsch</v>
          </cell>
          <cell r="G12">
            <v>0</v>
          </cell>
          <cell r="H12">
            <v>36526</v>
          </cell>
          <cell r="I12">
            <v>2</v>
          </cell>
          <cell r="J12" t="str">
            <v>X</v>
          </cell>
          <cell r="K12" t="str">
            <v>99</v>
          </cell>
          <cell r="L12" t="str">
            <v>X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>
            <v>45903</v>
          </cell>
          <cell r="BK12" t="str">
            <v/>
          </cell>
          <cell r="BL12" t="str">
            <v/>
          </cell>
          <cell r="BM12" t="str">
            <v/>
          </cell>
          <cell r="BN12" t="str">
            <v/>
          </cell>
          <cell r="BO12" t="str">
            <v/>
          </cell>
        </row>
        <row r="13">
          <cell r="B13" t="str">
            <v>2025/26</v>
          </cell>
          <cell r="C13" t="str">
            <v>1</v>
          </cell>
          <cell r="D13" t="str">
            <v>2</v>
          </cell>
          <cell r="E13">
            <v>501102</v>
          </cell>
          <cell r="F13" t="str">
            <v>MS Parsch</v>
          </cell>
          <cell r="G13">
            <v>0</v>
          </cell>
          <cell r="H13">
            <v>36526</v>
          </cell>
          <cell r="I13">
            <v>2</v>
          </cell>
          <cell r="J13" t="str">
            <v>X</v>
          </cell>
          <cell r="K13" t="str">
            <v>99</v>
          </cell>
          <cell r="L13" t="str">
            <v>X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  <cell r="BJ13">
            <v>45903</v>
          </cell>
          <cell r="BK13" t="str">
            <v/>
          </cell>
          <cell r="BL13" t="str">
            <v/>
          </cell>
          <cell r="BM13" t="str">
            <v/>
          </cell>
          <cell r="BN13" t="str">
            <v/>
          </cell>
          <cell r="BO13" t="str">
            <v/>
          </cell>
        </row>
        <row r="14">
          <cell r="B14" t="str">
            <v>2025/26</v>
          </cell>
          <cell r="C14" t="str">
            <v>1</v>
          </cell>
          <cell r="D14" t="str">
            <v>2</v>
          </cell>
          <cell r="E14">
            <v>501102</v>
          </cell>
          <cell r="F14" t="str">
            <v>MS Parsch</v>
          </cell>
          <cell r="G14">
            <v>0</v>
          </cell>
          <cell r="H14">
            <v>36526</v>
          </cell>
          <cell r="I14">
            <v>2</v>
          </cell>
          <cell r="J14" t="str">
            <v>X</v>
          </cell>
          <cell r="K14" t="str">
            <v>99</v>
          </cell>
          <cell r="L14" t="str">
            <v>X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  <cell r="BJ14">
            <v>45903</v>
          </cell>
          <cell r="BK14" t="str">
            <v/>
          </cell>
          <cell r="BL14" t="str">
            <v/>
          </cell>
          <cell r="BM14" t="str">
            <v/>
          </cell>
          <cell r="BN14" t="str">
            <v/>
          </cell>
          <cell r="BO14" t="str">
            <v/>
          </cell>
        </row>
        <row r="15">
          <cell r="B15" t="str">
            <v>2025/26</v>
          </cell>
          <cell r="C15" t="str">
            <v>1</v>
          </cell>
          <cell r="D15" t="str">
            <v>2</v>
          </cell>
          <cell r="E15">
            <v>501102</v>
          </cell>
          <cell r="F15" t="str">
            <v>MS Parsch</v>
          </cell>
          <cell r="G15">
            <v>0</v>
          </cell>
          <cell r="H15">
            <v>36526</v>
          </cell>
          <cell r="I15">
            <v>2</v>
          </cell>
          <cell r="J15" t="str">
            <v>X</v>
          </cell>
          <cell r="K15" t="str">
            <v>99</v>
          </cell>
          <cell r="L15" t="str">
            <v>X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>
            <v>45903</v>
          </cell>
          <cell r="BK15" t="str">
            <v/>
          </cell>
          <cell r="BL15" t="str">
            <v/>
          </cell>
          <cell r="BM15" t="str">
            <v/>
          </cell>
          <cell r="BN15" t="str">
            <v/>
          </cell>
          <cell r="BO15" t="str">
            <v/>
          </cell>
        </row>
        <row r="16">
          <cell r="B16" t="str">
            <v>2025/26</v>
          </cell>
          <cell r="C16" t="str">
            <v>1</v>
          </cell>
          <cell r="D16" t="str">
            <v>2</v>
          </cell>
          <cell r="E16">
            <v>501102</v>
          </cell>
          <cell r="F16" t="str">
            <v>MS Parsch</v>
          </cell>
          <cell r="G16">
            <v>0</v>
          </cell>
          <cell r="H16">
            <v>36526</v>
          </cell>
          <cell r="I16">
            <v>2</v>
          </cell>
          <cell r="J16" t="str">
            <v>X</v>
          </cell>
          <cell r="K16" t="str">
            <v>99</v>
          </cell>
          <cell r="L16" t="str">
            <v>X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>
            <v>45903</v>
          </cell>
          <cell r="BK16" t="str">
            <v/>
          </cell>
          <cell r="BL16" t="str">
            <v/>
          </cell>
          <cell r="BM16" t="str">
            <v/>
          </cell>
          <cell r="BN16" t="str">
            <v/>
          </cell>
          <cell r="BO16" t="str">
            <v/>
          </cell>
        </row>
        <row r="17">
          <cell r="B17" t="str">
            <v>2025/26</v>
          </cell>
          <cell r="C17" t="str">
            <v>1</v>
          </cell>
          <cell r="D17" t="str">
            <v>2</v>
          </cell>
          <cell r="E17">
            <v>501102</v>
          </cell>
          <cell r="F17" t="str">
            <v>MS Parsch</v>
          </cell>
          <cell r="G17">
            <v>0</v>
          </cell>
          <cell r="H17">
            <v>36526</v>
          </cell>
          <cell r="I17">
            <v>2</v>
          </cell>
          <cell r="J17" t="str">
            <v>X</v>
          </cell>
          <cell r="K17" t="str">
            <v>99</v>
          </cell>
          <cell r="L17" t="str">
            <v>X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 t="str">
            <v/>
          </cell>
          <cell r="BH17" t="str">
            <v/>
          </cell>
          <cell r="BI17" t="str">
            <v/>
          </cell>
          <cell r="BJ17">
            <v>45903</v>
          </cell>
          <cell r="BK17" t="str">
            <v/>
          </cell>
          <cell r="BL17" t="str">
            <v/>
          </cell>
          <cell r="BM17" t="str">
            <v/>
          </cell>
          <cell r="BN17" t="str">
            <v/>
          </cell>
          <cell r="BO17" t="str">
            <v/>
          </cell>
        </row>
        <row r="18">
          <cell r="B18" t="str">
            <v>2025/26</v>
          </cell>
          <cell r="C18" t="str">
            <v>1</v>
          </cell>
          <cell r="D18" t="str">
            <v>2</v>
          </cell>
          <cell r="E18">
            <v>501102</v>
          </cell>
          <cell r="F18" t="str">
            <v>MS Parsch</v>
          </cell>
          <cell r="G18">
            <v>0</v>
          </cell>
          <cell r="H18">
            <v>36526</v>
          </cell>
          <cell r="I18">
            <v>2</v>
          </cell>
          <cell r="J18" t="str">
            <v>X</v>
          </cell>
          <cell r="K18" t="str">
            <v>99</v>
          </cell>
          <cell r="L18" t="str">
            <v>X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>
            <v>45903</v>
          </cell>
          <cell r="BK18" t="str">
            <v/>
          </cell>
          <cell r="BL18" t="str">
            <v/>
          </cell>
          <cell r="BM18" t="str">
            <v/>
          </cell>
          <cell r="BN18" t="str">
            <v/>
          </cell>
          <cell r="BO18" t="str">
            <v/>
          </cell>
        </row>
        <row r="19">
          <cell r="B19" t="str">
            <v>2025/26</v>
          </cell>
          <cell r="C19" t="str">
            <v>1</v>
          </cell>
          <cell r="D19" t="str">
            <v>2</v>
          </cell>
          <cell r="E19">
            <v>501102</v>
          </cell>
          <cell r="F19" t="str">
            <v>MS Parsch</v>
          </cell>
          <cell r="G19">
            <v>0</v>
          </cell>
          <cell r="H19">
            <v>36526</v>
          </cell>
          <cell r="I19">
            <v>2</v>
          </cell>
          <cell r="J19" t="str">
            <v>X</v>
          </cell>
          <cell r="K19" t="str">
            <v>99</v>
          </cell>
          <cell r="L19" t="str">
            <v>X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 t="str">
            <v/>
          </cell>
          <cell r="BG19" t="str">
            <v/>
          </cell>
          <cell r="BH19" t="str">
            <v/>
          </cell>
          <cell r="BI19" t="str">
            <v/>
          </cell>
          <cell r="BJ19">
            <v>45903</v>
          </cell>
          <cell r="BK19" t="str">
            <v/>
          </cell>
          <cell r="BL19" t="str">
            <v/>
          </cell>
          <cell r="BM19" t="str">
            <v/>
          </cell>
          <cell r="BN19" t="str">
            <v/>
          </cell>
          <cell r="BO19" t="str">
            <v/>
          </cell>
        </row>
        <row r="20">
          <cell r="B20" t="str">
            <v>2025/26</v>
          </cell>
          <cell r="C20" t="str">
            <v>1</v>
          </cell>
          <cell r="D20" t="str">
            <v>2</v>
          </cell>
          <cell r="E20">
            <v>501102</v>
          </cell>
          <cell r="F20" t="str">
            <v>MS Parsch</v>
          </cell>
          <cell r="G20">
            <v>0</v>
          </cell>
          <cell r="H20">
            <v>36526</v>
          </cell>
          <cell r="I20">
            <v>2</v>
          </cell>
          <cell r="J20" t="str">
            <v>X</v>
          </cell>
          <cell r="K20" t="str">
            <v>99</v>
          </cell>
          <cell r="L20" t="str">
            <v>X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  <cell r="AP20" t="str">
            <v/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  <cell r="BJ20">
            <v>45903</v>
          </cell>
          <cell r="BK20" t="str">
            <v/>
          </cell>
          <cell r="BL20" t="str">
            <v/>
          </cell>
          <cell r="BM20" t="str">
            <v/>
          </cell>
          <cell r="BN20" t="str">
            <v/>
          </cell>
          <cell r="BO20" t="str">
            <v/>
          </cell>
        </row>
        <row r="21">
          <cell r="B21" t="str">
            <v>2025/26</v>
          </cell>
          <cell r="C21" t="str">
            <v>1</v>
          </cell>
          <cell r="D21" t="str">
            <v>2</v>
          </cell>
          <cell r="E21">
            <v>501102</v>
          </cell>
          <cell r="F21" t="str">
            <v>MS Parsch</v>
          </cell>
          <cell r="G21">
            <v>0</v>
          </cell>
          <cell r="H21">
            <v>36526</v>
          </cell>
          <cell r="I21">
            <v>2</v>
          </cell>
          <cell r="J21" t="str">
            <v>X</v>
          </cell>
          <cell r="K21" t="str">
            <v>99</v>
          </cell>
          <cell r="L21" t="str">
            <v>X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  <cell r="BJ21">
            <v>45903</v>
          </cell>
          <cell r="BK21" t="str">
            <v/>
          </cell>
          <cell r="BL21" t="str">
            <v/>
          </cell>
          <cell r="BM21" t="str">
            <v/>
          </cell>
          <cell r="BN21" t="str">
            <v/>
          </cell>
          <cell r="BO21" t="str">
            <v/>
          </cell>
        </row>
        <row r="22">
          <cell r="B22" t="str">
            <v>2025/26</v>
          </cell>
          <cell r="C22" t="str">
            <v>1</v>
          </cell>
          <cell r="D22" t="str">
            <v>2</v>
          </cell>
          <cell r="E22">
            <v>501102</v>
          </cell>
          <cell r="F22" t="str">
            <v>MS Parsch</v>
          </cell>
          <cell r="G22">
            <v>0</v>
          </cell>
          <cell r="H22">
            <v>36526</v>
          </cell>
          <cell r="I22">
            <v>2</v>
          </cell>
          <cell r="J22" t="str">
            <v>X</v>
          </cell>
          <cell r="K22" t="str">
            <v>99</v>
          </cell>
          <cell r="L22" t="str">
            <v>X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>
            <v>45903</v>
          </cell>
          <cell r="BK22" t="str">
            <v/>
          </cell>
          <cell r="BL22" t="str">
            <v/>
          </cell>
          <cell r="BM22" t="str">
            <v/>
          </cell>
          <cell r="BN22" t="str">
            <v/>
          </cell>
          <cell r="BO22" t="str">
            <v/>
          </cell>
        </row>
        <row r="23">
          <cell r="B23" t="str">
            <v>2025/26</v>
          </cell>
          <cell r="C23" t="str">
            <v>1</v>
          </cell>
          <cell r="D23" t="str">
            <v>2</v>
          </cell>
          <cell r="E23">
            <v>501102</v>
          </cell>
          <cell r="F23" t="str">
            <v>MS Parsch</v>
          </cell>
          <cell r="G23">
            <v>0</v>
          </cell>
          <cell r="H23">
            <v>36526</v>
          </cell>
          <cell r="I23">
            <v>2</v>
          </cell>
          <cell r="J23" t="str">
            <v>X</v>
          </cell>
          <cell r="K23" t="str">
            <v>99</v>
          </cell>
          <cell r="L23" t="str">
            <v>X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  <cell r="AN23" t="str">
            <v/>
          </cell>
          <cell r="AO23" t="str">
            <v/>
          </cell>
          <cell r="AP23" t="str">
            <v/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J23">
            <v>45903</v>
          </cell>
          <cell r="BK23" t="str">
            <v/>
          </cell>
          <cell r="BL23" t="str">
            <v/>
          </cell>
          <cell r="BM23" t="str">
            <v/>
          </cell>
          <cell r="BN23" t="str">
            <v/>
          </cell>
          <cell r="BO23" t="str">
            <v/>
          </cell>
        </row>
        <row r="24">
          <cell r="B24" t="str">
            <v>2025/26</v>
          </cell>
          <cell r="C24" t="str">
            <v>1</v>
          </cell>
          <cell r="D24" t="str">
            <v>2</v>
          </cell>
          <cell r="E24">
            <v>501102</v>
          </cell>
          <cell r="F24" t="str">
            <v>MS Parsch</v>
          </cell>
          <cell r="G24">
            <v>0</v>
          </cell>
          <cell r="H24">
            <v>36526</v>
          </cell>
          <cell r="I24">
            <v>2</v>
          </cell>
          <cell r="J24" t="str">
            <v>X</v>
          </cell>
          <cell r="K24" t="str">
            <v>99</v>
          </cell>
          <cell r="L24" t="str">
            <v>X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  <cell r="BJ24">
            <v>45903</v>
          </cell>
          <cell r="BK24" t="str">
            <v/>
          </cell>
          <cell r="BL24" t="str">
            <v/>
          </cell>
          <cell r="BM24" t="str">
            <v/>
          </cell>
          <cell r="BN24" t="str">
            <v/>
          </cell>
          <cell r="BO24" t="str">
            <v/>
          </cell>
        </row>
        <row r="25">
          <cell r="B25" t="str">
            <v>2025/26</v>
          </cell>
          <cell r="C25" t="str">
            <v>1</v>
          </cell>
          <cell r="D25" t="str">
            <v>2</v>
          </cell>
          <cell r="E25">
            <v>501102</v>
          </cell>
          <cell r="F25" t="str">
            <v>MS Parsch</v>
          </cell>
          <cell r="G25">
            <v>0</v>
          </cell>
          <cell r="H25">
            <v>36526</v>
          </cell>
          <cell r="I25">
            <v>2</v>
          </cell>
          <cell r="J25" t="str">
            <v>X</v>
          </cell>
          <cell r="K25" t="str">
            <v>99</v>
          </cell>
          <cell r="L25" t="str">
            <v>X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  <cell r="BJ25">
            <v>45903</v>
          </cell>
          <cell r="BK25" t="str">
            <v/>
          </cell>
          <cell r="BL25" t="str">
            <v/>
          </cell>
          <cell r="BM25" t="str">
            <v/>
          </cell>
          <cell r="BN25" t="str">
            <v/>
          </cell>
          <cell r="BO25" t="str">
            <v/>
          </cell>
        </row>
        <row r="26">
          <cell r="B26" t="str">
            <v>2025/26</v>
          </cell>
          <cell r="C26" t="str">
            <v>1</v>
          </cell>
          <cell r="D26" t="str">
            <v>2</v>
          </cell>
          <cell r="E26">
            <v>501102</v>
          </cell>
          <cell r="F26" t="str">
            <v>MS Parsch</v>
          </cell>
          <cell r="G26">
            <v>0</v>
          </cell>
          <cell r="H26">
            <v>36526</v>
          </cell>
          <cell r="I26">
            <v>2</v>
          </cell>
          <cell r="J26" t="str">
            <v>X</v>
          </cell>
          <cell r="K26" t="str">
            <v>99</v>
          </cell>
          <cell r="L26" t="str">
            <v>X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>
            <v>45903</v>
          </cell>
          <cell r="BK26" t="str">
            <v/>
          </cell>
          <cell r="BL26" t="str">
            <v/>
          </cell>
          <cell r="BM26" t="str">
            <v/>
          </cell>
          <cell r="BN26" t="str">
            <v/>
          </cell>
          <cell r="BO26" t="str">
            <v/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3 MS-Stunden"/>
      <sheetName val="STP3"/>
    </sheetNames>
    <sheetDataSet>
      <sheetData sheetId="0">
        <row r="1">
          <cell r="B1" t="str">
            <v>Schuljahr</v>
          </cell>
          <cell r="C1" t="str">
            <v>BezirkNr</v>
          </cell>
          <cell r="D1" t="str">
            <v>Schultyp</v>
          </cell>
          <cell r="E1" t="str">
            <v>SKZ</v>
          </cell>
          <cell r="F1" t="str">
            <v>Schule</v>
          </cell>
          <cell r="G1" t="str">
            <v>Status</v>
          </cell>
          <cell r="H1" t="str">
            <v>Stichtag</v>
          </cell>
          <cell r="I1" t="str">
            <v>Schulart</v>
          </cell>
          <cell r="J1" t="str">
            <v>SINNE(Bez)</v>
          </cell>
          <cell r="K1" t="str">
            <v>EH(x)</v>
          </cell>
          <cell r="L1" t="str">
            <v>TXW(x)</v>
          </cell>
          <cell r="M1" t="str">
            <v>EH-NMS(x)</v>
          </cell>
          <cell r="N1" t="str">
            <v>TXW-NMS(x)</v>
          </cell>
          <cell r="O1" t="str">
            <v>GTS_Grp</v>
          </cell>
          <cell r="P1" t="str">
            <v>GLZ_Std</v>
          </cell>
          <cell r="Q1" t="str">
            <v>ILZ_Std</v>
          </cell>
          <cell r="R1" t="str">
            <v>SV_Std1</v>
          </cell>
          <cell r="S1" t="str">
            <v>SV_Std2</v>
          </cell>
          <cell r="T1" t="str">
            <v>SV_Std3</v>
          </cell>
          <cell r="U1" t="str">
            <v>BFD_Std(Bez)</v>
          </cell>
          <cell r="V1" t="str">
            <v>DFÖ(Bez)</v>
          </cell>
          <cell r="W1" t="str">
            <v>SPH(Bez)</v>
          </cell>
          <cell r="X1" t="str">
            <v>ZusatzStd(Bez)</v>
          </cell>
          <cell r="Y1" t="str">
            <v>Int_Std(Bez)</v>
          </cell>
          <cell r="Z1" t="str">
            <v>BFD_Anz(x)</v>
          </cell>
          <cell r="AA1" t="str">
            <v>Leiter_Std</v>
          </cell>
          <cell r="AB1" t="str">
            <v>DFKL_Grp</v>
          </cell>
          <cell r="AC1" t="str">
            <v>DFKL_Anz</v>
          </cell>
          <cell r="AD1" t="str">
            <v>SFK_Std(x)</v>
          </cell>
          <cell r="AE1" t="str">
            <v>SFK_Anz_Int(x)</v>
          </cell>
          <cell r="AF1" t="str">
            <v>BER(Bez)</v>
          </cell>
          <cell r="AG1" t="str">
            <v>Rel_Grp_rk</v>
          </cell>
          <cell r="AH1" t="str">
            <v>Rel_Std_rk</v>
          </cell>
          <cell r="AI1" t="str">
            <v>Rel_Grp_ev</v>
          </cell>
          <cell r="AJ1" t="str">
            <v>Rel_Std_ev</v>
          </cell>
          <cell r="AK1" t="str">
            <v>Rel_Grp_isl</v>
          </cell>
          <cell r="AL1" t="str">
            <v>Rel_Std_isl</v>
          </cell>
          <cell r="AM1" t="str">
            <v>Rel_Grp_orth</v>
          </cell>
          <cell r="AN1" t="str">
            <v>Rel_Std_orth</v>
          </cell>
          <cell r="AO1" t="str">
            <v>Rel_Grp_sonst</v>
          </cell>
          <cell r="AP1" t="str">
            <v>Rel_Std_sonst</v>
          </cell>
          <cell r="AQ1" t="str">
            <v>MUU_Std(Bez)</v>
          </cell>
          <cell r="AR1" t="str">
            <v>GK_Zuw(Bez)</v>
          </cell>
        </row>
        <row r="2">
          <cell r="B2" t="str">
            <v>2025/26</v>
          </cell>
          <cell r="C2" t="str">
            <v>1</v>
          </cell>
          <cell r="D2" t="str">
            <v>2</v>
          </cell>
          <cell r="E2">
            <v>501102</v>
          </cell>
          <cell r="F2" t="str">
            <v>MS Parsch</v>
          </cell>
          <cell r="G2">
            <v>0</v>
          </cell>
          <cell r="H2">
            <v>45931</v>
          </cell>
          <cell r="I2">
            <v>2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</v>
          </cell>
          <cell r="P2">
            <v>20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11</v>
          </cell>
          <cell r="V2">
            <v>8</v>
          </cell>
          <cell r="W2">
            <v>0</v>
          </cell>
          <cell r="X2">
            <v>26</v>
          </cell>
          <cell r="Y2">
            <v>68</v>
          </cell>
          <cell r="Z2">
            <v>0</v>
          </cell>
          <cell r="AA2">
            <v>20</v>
          </cell>
          <cell r="AB2">
            <v>1</v>
          </cell>
          <cell r="AC2">
            <v>17</v>
          </cell>
          <cell r="AD2">
            <v>0</v>
          </cell>
          <cell r="AE2">
            <v>0</v>
          </cell>
          <cell r="AF2">
            <v>8</v>
          </cell>
          <cell r="AG2">
            <v>1</v>
          </cell>
          <cell r="AH2">
            <v>1</v>
          </cell>
          <cell r="AI2">
            <v>1</v>
          </cell>
          <cell r="AJ2">
            <v>1</v>
          </cell>
          <cell r="AK2">
            <v>7</v>
          </cell>
          <cell r="AL2">
            <v>7</v>
          </cell>
          <cell r="AM2">
            <v>1</v>
          </cell>
          <cell r="AN2">
            <v>1</v>
          </cell>
          <cell r="AO2">
            <v>0</v>
          </cell>
          <cell r="AP2">
            <v>0</v>
          </cell>
          <cell r="AQ2">
            <v>0</v>
          </cell>
          <cell r="AR2">
            <v>333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4"/>
  <sheetViews>
    <sheetView tabSelected="1" zoomScale="115" zoomScaleNormal="115" workbookViewId="0">
      <selection activeCell="Q80" sqref="Q80"/>
    </sheetView>
  </sheetViews>
  <sheetFormatPr baseColWidth="10" defaultRowHeight="15" x14ac:dyDescent="0.25"/>
  <cols>
    <col min="1" max="2" width="8.7109375" customWidth="1"/>
    <col min="3" max="3" width="8.140625" style="2" customWidth="1"/>
    <col min="4" max="5" width="7" customWidth="1"/>
    <col min="6" max="6" width="8.28515625" customWidth="1"/>
    <col min="7" max="8" width="7" customWidth="1"/>
    <col min="9" max="9" width="8.28515625" customWidth="1"/>
    <col min="10" max="12" width="7" customWidth="1"/>
    <col min="13" max="13" width="8" customWidth="1"/>
    <col min="14" max="14" width="7.28515625" customWidth="1"/>
    <col min="15" max="15" width="7.5703125" customWidth="1"/>
    <col min="16" max="16" width="6.7109375" customWidth="1"/>
    <col min="17" max="17" width="10.85546875" customWidth="1"/>
    <col min="18" max="18" width="5.5703125" style="180" hidden="1" customWidth="1"/>
    <col min="19" max="19" width="5.85546875" style="180" hidden="1" customWidth="1"/>
    <col min="20" max="23" width="4.42578125" style="180" hidden="1" customWidth="1"/>
    <col min="24" max="24" width="8.7109375" style="180" hidden="1" customWidth="1"/>
    <col min="25" max="28" width="4.42578125" style="180" hidden="1" customWidth="1"/>
    <col min="29" max="29" width="0" hidden="1" customWidth="1"/>
    <col min="30" max="30" width="8.7109375" hidden="1" customWidth="1"/>
    <col min="31" max="31" width="4.28515625" hidden="1" customWidth="1"/>
    <col min="32" max="32" width="6.5703125" hidden="1" customWidth="1"/>
    <col min="33" max="39" width="0" hidden="1" customWidth="1"/>
    <col min="42" max="42" width="11.42578125" hidden="1" customWidth="1"/>
  </cols>
  <sheetData>
    <row r="1" spans="1:80" s="12" customFormat="1" x14ac:dyDescent="0.25">
      <c r="A1" s="310" t="s">
        <v>10</v>
      </c>
      <c r="B1" s="310"/>
      <c r="C1" s="310"/>
      <c r="D1" s="310"/>
      <c r="E1" s="310"/>
      <c r="F1" s="316" t="s">
        <v>11</v>
      </c>
      <c r="G1" s="317"/>
      <c r="H1" s="317"/>
      <c r="I1" s="317"/>
      <c r="J1" s="317"/>
      <c r="K1" s="318"/>
      <c r="L1" s="327" t="str">
        <f>'STP1'!$E$2 &amp; " - " &amp;'STP1'!$D$2</f>
        <v>MS Parsch - 501102</v>
      </c>
      <c r="M1" s="328"/>
      <c r="N1" s="328"/>
      <c r="O1" s="328"/>
      <c r="P1" s="328"/>
      <c r="Q1" s="329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/>
      <c r="AG1"/>
      <c r="AH1"/>
      <c r="AI1"/>
      <c r="AJ1"/>
      <c r="AK1"/>
      <c r="AP1" s="15"/>
    </row>
    <row r="2" spans="1:80" s="20" customFormat="1" x14ac:dyDescent="0.25">
      <c r="A2" s="315" t="str">
        <f>IF('STP1'!$F$2=0,"Planung",IF('STP1'!$F$2=1,"Vorl. Stellenplan",IF('STP1'!$F$2=2,"Endg. Stellenplan",IF('STP1'!$F$2=3,"Tagesaktueller Stellenplan","")))) &amp; " " &amp; 'STP1'!$A$2</f>
        <v>Planung 2025/26</v>
      </c>
      <c r="B2" s="315"/>
      <c r="C2" s="315"/>
      <c r="D2" s="315"/>
      <c r="E2" s="315"/>
      <c r="F2" s="311" t="s">
        <v>12</v>
      </c>
      <c r="G2" s="312"/>
      <c r="H2" s="312"/>
      <c r="I2" s="312"/>
      <c r="J2" s="312"/>
      <c r="K2" s="313"/>
      <c r="L2" s="330" t="str">
        <f>IF('STP1'!$B$2="1","Salzburg-Stadt",IF('STP1'!$B$2="2","Hallein",IF('STP1'!$B$2="3","Salzburg-Umgebung",IF('STP1'!$B$2="4","St. Johann",IF('STP1'!$B$2="5","Tamsweg",IF('STP1'!$B$2="6","Zell am See",""))))))</f>
        <v>Salzburg-Stadt</v>
      </c>
      <c r="M2" s="331"/>
      <c r="N2" s="331"/>
      <c r="O2" s="331"/>
      <c r="P2" s="331"/>
      <c r="Q2" s="332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/>
      <c r="AD2" s="16"/>
      <c r="AE2" s="16"/>
      <c r="AF2" s="294"/>
      <c r="AG2"/>
      <c r="AH2"/>
      <c r="AI2"/>
      <c r="AJ2"/>
      <c r="AK2"/>
      <c r="AL2"/>
      <c r="AM2"/>
      <c r="AN2"/>
      <c r="AO2" s="12"/>
      <c r="AP2" s="15"/>
      <c r="AQ2" s="305"/>
    </row>
    <row r="3" spans="1:80" s="28" customFormat="1" ht="15.75" thickBot="1" x14ac:dyDescent="0.3">
      <c r="A3" s="336" t="str">
        <f>"Genehmigungsstatus: " &amp; 'STP1'!CC2</f>
        <v>Genehmigungsstatus: geplant</v>
      </c>
      <c r="B3" s="336"/>
      <c r="C3" s="336"/>
      <c r="D3" s="336"/>
      <c r="E3" s="336"/>
      <c r="F3" s="322" t="s">
        <v>107</v>
      </c>
      <c r="G3" s="323"/>
      <c r="H3" s="323"/>
      <c r="I3" s="323"/>
      <c r="J3" s="323"/>
      <c r="K3" s="324"/>
      <c r="L3" s="333" t="str">
        <f>"Stichtag: " &amp; TEXT('STP1'!$G$2,"TT.MM.JJJJ")</f>
        <v>Stichtag: 01.10.2025</v>
      </c>
      <c r="M3" s="334"/>
      <c r="N3" s="334"/>
      <c r="O3" s="334"/>
      <c r="P3" s="334"/>
      <c r="Q3" s="335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/>
      <c r="AD3" s="22"/>
      <c r="AE3" s="22"/>
      <c r="AF3" s="22"/>
      <c r="AG3"/>
      <c r="AH3"/>
      <c r="AI3"/>
      <c r="AJ3"/>
      <c r="AK3"/>
      <c r="AL3"/>
      <c r="AM3"/>
      <c r="AN3"/>
      <c r="AO3" s="306"/>
      <c r="AP3" s="307"/>
      <c r="AQ3" s="308"/>
      <c r="AR3" s="22"/>
      <c r="AS3" s="22"/>
      <c r="AT3" s="22"/>
      <c r="AU3" s="25"/>
      <c r="AV3" s="25"/>
      <c r="AW3" s="26"/>
      <c r="AX3" s="22"/>
      <c r="AY3" s="22"/>
      <c r="AZ3" s="22"/>
      <c r="BA3" s="22"/>
      <c r="BB3" s="22"/>
      <c r="BC3" s="22"/>
      <c r="BD3" s="22"/>
      <c r="BE3" s="27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</row>
    <row r="4" spans="1:80" ht="8.25" customHeight="1" thickTop="1" thickBot="1" x14ac:dyDescent="0.3"/>
    <row r="5" spans="1:80" s="3" customFormat="1" ht="15.75" customHeight="1" x14ac:dyDescent="0.25">
      <c r="A5" s="11" t="s">
        <v>21</v>
      </c>
      <c r="B5" s="7" t="s">
        <v>14</v>
      </c>
      <c r="C5" s="37"/>
      <c r="D5" s="97"/>
      <c r="E5" s="99" t="s">
        <v>2</v>
      </c>
      <c r="F5" s="96"/>
      <c r="G5" s="98" t="s">
        <v>2</v>
      </c>
      <c r="H5" s="37"/>
      <c r="I5" s="95" t="s">
        <v>2</v>
      </c>
      <c r="J5" s="37"/>
      <c r="K5" s="98" t="s">
        <v>2</v>
      </c>
      <c r="L5" s="37"/>
      <c r="M5" s="99" t="s">
        <v>2</v>
      </c>
      <c r="N5" s="38" t="s">
        <v>15</v>
      </c>
      <c r="O5" s="337" t="s">
        <v>43</v>
      </c>
      <c r="P5" s="338"/>
      <c r="Q5" s="8"/>
      <c r="R5" s="240"/>
      <c r="S5" s="241"/>
      <c r="T5" s="241"/>
      <c r="U5" s="241"/>
      <c r="V5" s="241"/>
      <c r="W5" s="241"/>
      <c r="X5" s="241"/>
      <c r="Y5" s="241"/>
      <c r="Z5" s="241"/>
      <c r="AA5" s="241"/>
      <c r="AB5" s="241"/>
    </row>
    <row r="6" spans="1:80" s="3" customFormat="1" ht="15.75" customHeight="1" x14ac:dyDescent="0.25">
      <c r="A6" s="9" t="s">
        <v>22</v>
      </c>
      <c r="B6" s="5" t="s">
        <v>24</v>
      </c>
      <c r="C6" s="117" t="s">
        <v>14</v>
      </c>
      <c r="D6" s="9" t="s">
        <v>100</v>
      </c>
      <c r="E6" s="10" t="s">
        <v>39</v>
      </c>
      <c r="F6" s="108"/>
      <c r="G6" s="5" t="s">
        <v>8</v>
      </c>
      <c r="H6" s="5"/>
      <c r="I6" s="5" t="s">
        <v>8</v>
      </c>
      <c r="J6" s="5"/>
      <c r="K6" s="5" t="s">
        <v>8</v>
      </c>
      <c r="L6" s="5"/>
      <c r="M6" s="10" t="s">
        <v>8</v>
      </c>
      <c r="N6" s="39" t="s">
        <v>16</v>
      </c>
      <c r="O6" s="362" t="s">
        <v>44</v>
      </c>
      <c r="P6" s="363"/>
      <c r="Q6" s="10" t="s">
        <v>17</v>
      </c>
      <c r="R6" s="240"/>
      <c r="S6" s="241"/>
      <c r="T6" s="241"/>
      <c r="U6" s="241"/>
      <c r="V6" s="241"/>
      <c r="W6" s="241"/>
      <c r="X6" s="241"/>
      <c r="Y6" s="241"/>
      <c r="Z6" s="241"/>
      <c r="AA6" s="241"/>
      <c r="AB6" s="241"/>
    </row>
    <row r="7" spans="1:80" s="3" customFormat="1" ht="15.75" customHeight="1" x14ac:dyDescent="0.25">
      <c r="A7" s="9" t="s">
        <v>23</v>
      </c>
      <c r="B7" s="5" t="s">
        <v>25</v>
      </c>
      <c r="C7" s="117" t="s">
        <v>49</v>
      </c>
      <c r="D7" s="9" t="s">
        <v>4</v>
      </c>
      <c r="E7" s="10" t="s">
        <v>1</v>
      </c>
      <c r="F7" s="108" t="s">
        <v>27</v>
      </c>
      <c r="G7" s="5" t="s">
        <v>27</v>
      </c>
      <c r="H7" s="5" t="s">
        <v>27</v>
      </c>
      <c r="I7" s="5" t="s">
        <v>27</v>
      </c>
      <c r="J7" s="5" t="s">
        <v>27</v>
      </c>
      <c r="K7" s="5" t="s">
        <v>27</v>
      </c>
      <c r="L7" s="5" t="s">
        <v>27</v>
      </c>
      <c r="M7" s="10" t="s">
        <v>27</v>
      </c>
      <c r="N7" s="39" t="s">
        <v>18</v>
      </c>
      <c r="O7" s="6"/>
      <c r="P7" s="6" t="s">
        <v>2</v>
      </c>
      <c r="Q7" s="10" t="s">
        <v>19</v>
      </c>
      <c r="R7" s="157" t="s">
        <v>92</v>
      </c>
      <c r="S7" s="3" t="s">
        <v>63</v>
      </c>
      <c r="T7" s="366" t="s">
        <v>64</v>
      </c>
      <c r="U7" s="366"/>
      <c r="V7" s="366"/>
      <c r="W7" s="367"/>
      <c r="Y7" s="365" t="s">
        <v>90</v>
      </c>
      <c r="Z7" s="365"/>
      <c r="AA7" s="365"/>
      <c r="AB7" s="365"/>
      <c r="AD7" s="343" t="s">
        <v>104</v>
      </c>
      <c r="AE7" s="345" t="s">
        <v>105</v>
      </c>
      <c r="AF7" s="345"/>
    </row>
    <row r="8" spans="1:80" s="3" customFormat="1" ht="15.75" customHeight="1" thickBot="1" x14ac:dyDescent="0.3">
      <c r="A8" s="74" t="s">
        <v>13</v>
      </c>
      <c r="B8" s="75" t="s">
        <v>26</v>
      </c>
      <c r="C8" s="116"/>
      <c r="D8" s="74"/>
      <c r="E8" s="115" t="s">
        <v>7</v>
      </c>
      <c r="F8" s="109">
        <v>5</v>
      </c>
      <c r="G8" s="77">
        <v>5</v>
      </c>
      <c r="H8" s="77">
        <v>6</v>
      </c>
      <c r="I8" s="77">
        <v>6</v>
      </c>
      <c r="J8" s="77">
        <v>7</v>
      </c>
      <c r="K8" s="77">
        <v>7</v>
      </c>
      <c r="L8" s="77">
        <v>8</v>
      </c>
      <c r="M8" s="100">
        <v>8</v>
      </c>
      <c r="N8" s="79"/>
      <c r="O8" s="78" t="s">
        <v>7</v>
      </c>
      <c r="P8" s="78" t="s">
        <v>0</v>
      </c>
      <c r="Q8" s="76" t="s">
        <v>20</v>
      </c>
      <c r="R8" s="158" t="s">
        <v>65</v>
      </c>
      <c r="S8" s="159" t="s">
        <v>1</v>
      </c>
      <c r="T8" s="160" t="s">
        <v>93</v>
      </c>
      <c r="U8" s="161" t="s">
        <v>94</v>
      </c>
      <c r="V8" s="161" t="s">
        <v>95</v>
      </c>
      <c r="W8" s="236" t="s">
        <v>96</v>
      </c>
      <c r="Y8" s="160" t="s">
        <v>93</v>
      </c>
      <c r="Z8" s="161" t="s">
        <v>94</v>
      </c>
      <c r="AA8" s="161" t="s">
        <v>95</v>
      </c>
      <c r="AB8" s="236" t="s">
        <v>96</v>
      </c>
      <c r="AD8" s="344"/>
      <c r="AE8" s="295"/>
      <c r="AF8" s="295"/>
    </row>
    <row r="9" spans="1:80" x14ac:dyDescent="0.25">
      <c r="A9" s="72" t="str">
        <f>IF('STP2'!J2="99","",'STP2'!J2)</f>
        <v>05</v>
      </c>
      <c r="B9" s="73" t="str">
        <f>IF('STP2'!K2="X","",'STP2'!K2)</f>
        <v>1a</v>
      </c>
      <c r="C9" s="105" t="str">
        <f>IF('STP2'!I2&lt;&gt;"X",'STP2'!I2,"")</f>
        <v>MS</v>
      </c>
      <c r="D9" s="138">
        <f>IF(A9="","",'STP2'!M2+'STP2'!P2+'STP2'!S2+'STP2'!V2)</f>
        <v>29</v>
      </c>
      <c r="E9" s="106">
        <f>IF(A9="","",'STP2'!N2+'STP2'!Q2+'STP2'!T2+'STP2'!W2)</f>
        <v>3</v>
      </c>
      <c r="F9" s="110">
        <f>IF(A9="","",'STP2'!M2)</f>
        <v>29</v>
      </c>
      <c r="G9" s="93">
        <f>IF(A9="","",'STP2'!N2)</f>
        <v>3</v>
      </c>
      <c r="H9" s="139">
        <f>IF(A9="","",'STP2'!P2)</f>
        <v>0</v>
      </c>
      <c r="I9" s="93">
        <f>IF(A9="","",'STP2'!Q2)</f>
        <v>0</v>
      </c>
      <c r="J9" s="93">
        <f>IF(A9="","",'STP2'!S2)</f>
        <v>0</v>
      </c>
      <c r="K9" s="93">
        <f>IF(A9="","",'STP2'!T2)</f>
        <v>0</v>
      </c>
      <c r="L9" s="93">
        <f>IF(A9="","",'STP2'!V2)</f>
        <v>0</v>
      </c>
      <c r="M9" s="93">
        <f>IF(A9="","",'STP2'!W2)</f>
        <v>0</v>
      </c>
      <c r="N9" s="94">
        <f t="shared" ref="N9:N30" si="0">IF(A9="","",F9+H9+J9+L9)</f>
        <v>29</v>
      </c>
      <c r="O9" s="93">
        <f>IF(A9="","",'STP2'!X2)</f>
        <v>27</v>
      </c>
      <c r="P9" s="93">
        <f>IF(A9="","",'STP2'!Y2)</f>
        <v>5</v>
      </c>
      <c r="Q9" s="106">
        <f>IF(A9="","",'STP2'!Z2)</f>
        <v>0</v>
      </c>
      <c r="R9" s="242">
        <f>IF(ISNUMBER(SEARCH("-D",B9)),1,0)</f>
        <v>0</v>
      </c>
      <c r="S9" s="242">
        <f>IF(R9=0,0,N9)</f>
        <v>0</v>
      </c>
      <c r="T9" s="243">
        <f>IF(AND($A9="05",$R9&gt;0),$R9,0)</f>
        <v>0</v>
      </c>
      <c r="U9" s="244">
        <f>IF(AND($A9="06",$R9&gt;0),$R9,0)</f>
        <v>0</v>
      </c>
      <c r="V9" s="244">
        <f>IF(AND($A9="07",$R9&gt;0),$R9,0)</f>
        <v>0</v>
      </c>
      <c r="W9" s="245">
        <f>IF(AND($A9="08",$R9&gt;0),$R9,0)</f>
        <v>0</v>
      </c>
      <c r="Y9" s="243">
        <f>IF(AND($A9="05",$R9&gt;0),$S9,0)</f>
        <v>0</v>
      </c>
      <c r="Z9" s="244">
        <f>IF(AND($A9="06",$R9&gt;0),$S9,0)</f>
        <v>0</v>
      </c>
      <c r="AA9" s="244">
        <f>IF(AND($A9="07",$R9&gt;0),$S9,0)</f>
        <v>0</v>
      </c>
      <c r="AB9" s="244">
        <f>IF(AND($A9="08",$R9&gt;0),$S9,0)</f>
        <v>0</v>
      </c>
      <c r="AD9" s="296">
        <f>IF(AE9&gt;0,AE9,AF9)</f>
        <v>5</v>
      </c>
      <c r="AE9" s="297">
        <f>'STP2'!AZ2</f>
        <v>5</v>
      </c>
      <c r="AF9" s="296"/>
      <c r="AP9">
        <f>IF(D9&gt;14,6,0)*IF(A9&lt;&gt;"",1,0)</f>
        <v>6</v>
      </c>
    </row>
    <row r="10" spans="1:80" x14ac:dyDescent="0.25">
      <c r="A10" s="72" t="str">
        <f>IF('STP2'!J3="99","",'STP2'!J3)</f>
        <v>06</v>
      </c>
      <c r="B10" s="73" t="str">
        <f>IF('STP2'!K3="X","",'STP2'!K3)</f>
        <v>2a</v>
      </c>
      <c r="C10" s="105" t="str">
        <f>IF('STP2'!I3&lt;&gt;"X",'STP2'!I3,"")</f>
        <v>MS</v>
      </c>
      <c r="D10" s="138">
        <f>IF(A10="","",'STP2'!M3+'STP2'!P3+'STP2'!S3+'STP2'!V3)</f>
        <v>18</v>
      </c>
      <c r="E10" s="106">
        <f>IF(A10="","",'STP2'!N3+'STP2'!Q3+'STP2'!T3+'STP2'!W3)</f>
        <v>7</v>
      </c>
      <c r="F10" s="110">
        <f>IF(A10="","",'STP2'!M3)</f>
        <v>0</v>
      </c>
      <c r="G10" s="93">
        <f>IF(A10="","",'STP2'!N3)</f>
        <v>0</v>
      </c>
      <c r="H10" s="139">
        <f>IF(A10="","",'STP2'!P3)</f>
        <v>18</v>
      </c>
      <c r="I10" s="93">
        <f>IF(A10="","",'STP2'!Q3)</f>
        <v>7</v>
      </c>
      <c r="J10" s="93">
        <f>IF(A10="","",'STP2'!S3)</f>
        <v>0</v>
      </c>
      <c r="K10" s="93">
        <f>IF(A10="","",'STP2'!T3)</f>
        <v>0</v>
      </c>
      <c r="L10" s="93">
        <f>IF(A10="","",'STP2'!V3)</f>
        <v>0</v>
      </c>
      <c r="M10" s="93">
        <f>IF(A10="","",'STP2'!W3)</f>
        <v>0</v>
      </c>
      <c r="N10" s="94">
        <f t="shared" si="0"/>
        <v>18</v>
      </c>
      <c r="O10" s="93">
        <f>IF(A10="","",'STP2'!X3)</f>
        <v>15</v>
      </c>
      <c r="P10" s="93">
        <f>IF(A10="","",'STP2'!Y3)</f>
        <v>1</v>
      </c>
      <c r="Q10" s="106">
        <f>IF(A10="","",'STP2'!Z3)</f>
        <v>0</v>
      </c>
      <c r="R10" s="242">
        <f t="shared" ref="R10:R30" si="1">IF(ISNUMBER(SEARCH("-D",B10)),1,0)</f>
        <v>0</v>
      </c>
      <c r="S10" s="242">
        <f t="shared" ref="S10:S30" si="2">IF(R10=0,0,N10)</f>
        <v>0</v>
      </c>
      <c r="T10" s="246">
        <f t="shared" ref="T10:T30" si="3">IF(AND($A10="05",$R10&gt;0),$R10,0)</f>
        <v>0</v>
      </c>
      <c r="U10" s="247">
        <f t="shared" ref="U10:U30" si="4">IF(AND($A10="06",$R10&gt;0),$R10,0)</f>
        <v>0</v>
      </c>
      <c r="V10" s="247">
        <f t="shared" ref="V10:V30" si="5">IF(AND($A10="07",$R10&gt;0),$R10,0)</f>
        <v>0</v>
      </c>
      <c r="W10" s="248">
        <f t="shared" ref="W10:W30" si="6">IF(AND($A10="08",$R10&gt;0),$R10,0)</f>
        <v>0</v>
      </c>
      <c r="Y10" s="246">
        <f t="shared" ref="Y10:Y30" si="7">IF(AND($A10="05",$R10&gt;0),$S10,0)</f>
        <v>0</v>
      </c>
      <c r="Z10" s="247">
        <f t="shared" ref="Z10:Z30" si="8">IF(AND($A10="06",$R10&gt;0),$S10,0)</f>
        <v>0</v>
      </c>
      <c r="AA10" s="247">
        <f t="shared" ref="AA10:AA30" si="9">IF(AND($A10="07",$R10&gt;0),$S10,0)</f>
        <v>0</v>
      </c>
      <c r="AB10" s="247">
        <f t="shared" ref="AB10:AB30" si="10">IF(AND($A10="08",$R10&gt;0),$S10,0)</f>
        <v>0</v>
      </c>
      <c r="AD10" s="296">
        <f t="shared" ref="AD10:AD30" si="11">IF(AE10&gt;0,AE10,AF10)</f>
        <v>0</v>
      </c>
      <c r="AE10" s="297">
        <f>'STP2'!AZ3</f>
        <v>0</v>
      </c>
      <c r="AF10" s="296"/>
      <c r="AP10">
        <f t="shared" ref="AP10:AP30" si="12">IF(D10&gt;14,6,0)*IF(A10&lt;&gt;"",1,0)</f>
        <v>6</v>
      </c>
    </row>
    <row r="11" spans="1:80" x14ac:dyDescent="0.25">
      <c r="A11" s="72" t="str">
        <f>IF('STP2'!J4="99","",'STP2'!J4)</f>
        <v>06</v>
      </c>
      <c r="B11" s="73" t="str">
        <f>IF('STP2'!K4="X","",'STP2'!K4)</f>
        <v>2b</v>
      </c>
      <c r="C11" s="105" t="str">
        <f>IF('STP2'!I4&lt;&gt;"X",'STP2'!I4,"")</f>
        <v>MS</v>
      </c>
      <c r="D11" s="138">
        <f>IF(A11="","",'STP2'!M4+'STP2'!P4+'STP2'!S4+'STP2'!V4)</f>
        <v>16</v>
      </c>
      <c r="E11" s="106">
        <f>IF(A11="","",'STP2'!N4+'STP2'!Q4+'STP2'!T4+'STP2'!W4)</f>
        <v>0</v>
      </c>
      <c r="F11" s="110">
        <f>IF(A11="","",'STP2'!M4)</f>
        <v>0</v>
      </c>
      <c r="G11" s="93">
        <f>IF(A11="","",'STP2'!N4)</f>
        <v>0</v>
      </c>
      <c r="H11" s="139">
        <f>IF(A11="","",'STP2'!P4)</f>
        <v>16</v>
      </c>
      <c r="I11" s="93">
        <f>IF(A11="","",'STP2'!Q4)</f>
        <v>0</v>
      </c>
      <c r="J11" s="93">
        <f>IF(A11="","",'STP2'!S4)</f>
        <v>0</v>
      </c>
      <c r="K11" s="93">
        <f>IF(A11="","",'STP2'!T4)</f>
        <v>0</v>
      </c>
      <c r="L11" s="93">
        <f>IF(A11="","",'STP2'!V4)</f>
        <v>0</v>
      </c>
      <c r="M11" s="93">
        <f>IF(A11="","",'STP2'!W4)</f>
        <v>0</v>
      </c>
      <c r="N11" s="94">
        <f t="shared" si="0"/>
        <v>16</v>
      </c>
      <c r="O11" s="93">
        <f>IF(A11="","",'STP2'!X4)</f>
        <v>13</v>
      </c>
      <c r="P11" s="93">
        <f>IF(A11="","",'STP2'!Y4)</f>
        <v>5</v>
      </c>
      <c r="Q11" s="106">
        <f>IF(A11="","",'STP2'!Z4)</f>
        <v>0</v>
      </c>
      <c r="R11" s="242">
        <f t="shared" si="1"/>
        <v>0</v>
      </c>
      <c r="S11" s="242">
        <f t="shared" si="2"/>
        <v>0</v>
      </c>
      <c r="T11" s="246">
        <f t="shared" si="3"/>
        <v>0</v>
      </c>
      <c r="U11" s="247">
        <f t="shared" si="4"/>
        <v>0</v>
      </c>
      <c r="V11" s="247">
        <f t="shared" si="5"/>
        <v>0</v>
      </c>
      <c r="W11" s="248">
        <f t="shared" si="6"/>
        <v>0</v>
      </c>
      <c r="Y11" s="246">
        <f t="shared" si="7"/>
        <v>0</v>
      </c>
      <c r="Z11" s="247">
        <f t="shared" si="8"/>
        <v>0</v>
      </c>
      <c r="AA11" s="247">
        <f t="shared" si="9"/>
        <v>0</v>
      </c>
      <c r="AB11" s="247">
        <f t="shared" si="10"/>
        <v>0</v>
      </c>
      <c r="AD11" s="296">
        <f t="shared" si="11"/>
        <v>4</v>
      </c>
      <c r="AE11" s="297">
        <f>'STP2'!AZ4</f>
        <v>4</v>
      </c>
      <c r="AF11" s="296"/>
      <c r="AP11">
        <f t="shared" si="12"/>
        <v>6</v>
      </c>
    </row>
    <row r="12" spans="1:80" x14ac:dyDescent="0.25">
      <c r="A12" s="72" t="str">
        <f>IF('STP2'!J5="99","",'STP2'!J5)</f>
        <v>07</v>
      </c>
      <c r="B12" s="73" t="str">
        <f>IF('STP2'!K5="X","",'STP2'!K5)</f>
        <v>3a</v>
      </c>
      <c r="C12" s="105" t="str">
        <f>IF('STP2'!I5&lt;&gt;"X",'STP2'!I5,"")</f>
        <v>MS</v>
      </c>
      <c r="D12" s="138">
        <f>IF(A12="","",'STP2'!M5+'STP2'!P5+'STP2'!S5+'STP2'!V5)</f>
        <v>24</v>
      </c>
      <c r="E12" s="106">
        <f>IF(A12="","",'STP2'!N5+'STP2'!Q5+'STP2'!T5+'STP2'!W5)</f>
        <v>5</v>
      </c>
      <c r="F12" s="110">
        <f>IF(A12="","",'STP2'!M5)</f>
        <v>0</v>
      </c>
      <c r="G12" s="93">
        <f>IF(A12="","",'STP2'!N5)</f>
        <v>0</v>
      </c>
      <c r="H12" s="139">
        <f>IF(A12="","",'STP2'!P5)</f>
        <v>0</v>
      </c>
      <c r="I12" s="93">
        <f>IF(A12="","",'STP2'!Q5)</f>
        <v>0</v>
      </c>
      <c r="J12" s="93">
        <f>IF(A12="","",'STP2'!S5)</f>
        <v>24</v>
      </c>
      <c r="K12" s="93">
        <f>IF(A12="","",'STP2'!T5)</f>
        <v>5</v>
      </c>
      <c r="L12" s="93">
        <f>IF(A12="","",'STP2'!V5)</f>
        <v>0</v>
      </c>
      <c r="M12" s="93">
        <f>IF(A12="","",'STP2'!W5)</f>
        <v>0</v>
      </c>
      <c r="N12" s="94">
        <f t="shared" si="0"/>
        <v>24</v>
      </c>
      <c r="O12" s="93">
        <f>IF(A12="","",'STP2'!X5)</f>
        <v>22</v>
      </c>
      <c r="P12" s="93">
        <f>IF(A12="","",'STP2'!Y5)</f>
        <v>3</v>
      </c>
      <c r="Q12" s="106">
        <f>IF(A12="","",'STP2'!Z5)</f>
        <v>0</v>
      </c>
      <c r="R12" s="242">
        <f t="shared" si="1"/>
        <v>0</v>
      </c>
      <c r="S12" s="242">
        <f t="shared" si="2"/>
        <v>0</v>
      </c>
      <c r="T12" s="246">
        <f t="shared" si="3"/>
        <v>0</v>
      </c>
      <c r="U12" s="247">
        <f t="shared" si="4"/>
        <v>0</v>
      </c>
      <c r="V12" s="247">
        <f t="shared" si="5"/>
        <v>0</v>
      </c>
      <c r="W12" s="248">
        <f t="shared" si="6"/>
        <v>0</v>
      </c>
      <c r="Y12" s="246">
        <f t="shared" si="7"/>
        <v>0</v>
      </c>
      <c r="Z12" s="247">
        <f t="shared" si="8"/>
        <v>0</v>
      </c>
      <c r="AA12" s="247">
        <f t="shared" si="9"/>
        <v>0</v>
      </c>
      <c r="AB12" s="247">
        <f t="shared" si="10"/>
        <v>0</v>
      </c>
      <c r="AD12" s="296">
        <f t="shared" si="11"/>
        <v>3</v>
      </c>
      <c r="AE12" s="297">
        <f>'STP2'!AZ5</f>
        <v>3</v>
      </c>
      <c r="AF12" s="296"/>
      <c r="AP12">
        <f t="shared" si="12"/>
        <v>6</v>
      </c>
    </row>
    <row r="13" spans="1:80" x14ac:dyDescent="0.25">
      <c r="A13" s="72" t="str">
        <f>IF('STP2'!J6="99","",'STP2'!J6)</f>
        <v>07</v>
      </c>
      <c r="B13" s="73" t="str">
        <f>IF('STP2'!K6="X","",'STP2'!K6)</f>
        <v>3b</v>
      </c>
      <c r="C13" s="105" t="str">
        <f>IF('STP2'!I6&lt;&gt;"X",'STP2'!I6,"")</f>
        <v>MS</v>
      </c>
      <c r="D13" s="138">
        <f>IF(A13="","",'STP2'!M6+'STP2'!P6+'STP2'!S6+'STP2'!V6)</f>
        <v>26</v>
      </c>
      <c r="E13" s="106">
        <f>IF(A13="","",'STP2'!N6+'STP2'!Q6+'STP2'!T6+'STP2'!W6)</f>
        <v>0</v>
      </c>
      <c r="F13" s="110">
        <f>IF(A13="","",'STP2'!M6)</f>
        <v>0</v>
      </c>
      <c r="G13" s="93">
        <f>IF(A13="","",'STP2'!N6)</f>
        <v>0</v>
      </c>
      <c r="H13" s="139">
        <f>IF(A13="","",'STP2'!P6)</f>
        <v>0</v>
      </c>
      <c r="I13" s="93">
        <f>IF(A13="","",'STP2'!Q6)</f>
        <v>0</v>
      </c>
      <c r="J13" s="93">
        <f>IF(A13="","",'STP2'!S6)</f>
        <v>26</v>
      </c>
      <c r="K13" s="93">
        <f>IF(A13="","",'STP2'!T6)</f>
        <v>0</v>
      </c>
      <c r="L13" s="93">
        <f>IF(A13="","",'STP2'!V6)</f>
        <v>0</v>
      </c>
      <c r="M13" s="93">
        <f>IF(A13="","",'STP2'!W6)</f>
        <v>0</v>
      </c>
      <c r="N13" s="94">
        <f t="shared" si="0"/>
        <v>26</v>
      </c>
      <c r="O13" s="93">
        <f>IF(A13="","",'STP2'!X6)</f>
        <v>23</v>
      </c>
      <c r="P13" s="93">
        <f>IF(A13="","",'STP2'!Y6)</f>
        <v>7</v>
      </c>
      <c r="Q13" s="106">
        <f>IF(A13="","",'STP2'!Z6)</f>
        <v>0</v>
      </c>
      <c r="R13" s="242">
        <f t="shared" si="1"/>
        <v>0</v>
      </c>
      <c r="S13" s="242">
        <f t="shared" si="2"/>
        <v>0</v>
      </c>
      <c r="T13" s="246">
        <f t="shared" si="3"/>
        <v>0</v>
      </c>
      <c r="U13" s="247">
        <f t="shared" si="4"/>
        <v>0</v>
      </c>
      <c r="V13" s="247">
        <f t="shared" si="5"/>
        <v>0</v>
      </c>
      <c r="W13" s="248">
        <f t="shared" si="6"/>
        <v>0</v>
      </c>
      <c r="Y13" s="246">
        <f t="shared" si="7"/>
        <v>0</v>
      </c>
      <c r="Z13" s="247">
        <f t="shared" si="8"/>
        <v>0</v>
      </c>
      <c r="AA13" s="247">
        <f t="shared" si="9"/>
        <v>0</v>
      </c>
      <c r="AB13" s="247">
        <f t="shared" si="10"/>
        <v>0</v>
      </c>
      <c r="AD13" s="296">
        <f t="shared" si="11"/>
        <v>2</v>
      </c>
      <c r="AE13" s="297">
        <f>'STP2'!AZ6</f>
        <v>2</v>
      </c>
      <c r="AF13" s="296"/>
      <c r="AP13">
        <f t="shared" si="12"/>
        <v>6</v>
      </c>
    </row>
    <row r="14" spans="1:80" x14ac:dyDescent="0.25">
      <c r="A14" s="72" t="str">
        <f>IF('STP2'!J7="99","",'STP2'!J7)</f>
        <v>08</v>
      </c>
      <c r="B14" s="73" t="str">
        <f>IF('STP2'!K7="X","",'STP2'!K7)</f>
        <v>4a</v>
      </c>
      <c r="C14" s="105" t="str">
        <f>IF('STP2'!I7&lt;&gt;"X",'STP2'!I7,"")</f>
        <v>MS</v>
      </c>
      <c r="D14" s="138">
        <f>IF(A14="","",'STP2'!M7+'STP2'!P7+'STP2'!S7+'STP2'!V7)</f>
        <v>22</v>
      </c>
      <c r="E14" s="106">
        <f>IF(A14="","",'STP2'!N7+'STP2'!Q7+'STP2'!T7+'STP2'!W7)</f>
        <v>0</v>
      </c>
      <c r="F14" s="110">
        <f>IF(A14="","",'STP2'!M7)</f>
        <v>0</v>
      </c>
      <c r="G14" s="93">
        <f>IF(A14="","",'STP2'!N7)</f>
        <v>0</v>
      </c>
      <c r="H14" s="139">
        <f>IF(A14="","",'STP2'!P7)</f>
        <v>0</v>
      </c>
      <c r="I14" s="93">
        <f>IF(A14="","",'STP2'!Q7)</f>
        <v>0</v>
      </c>
      <c r="J14" s="93">
        <f>IF(A14="","",'STP2'!S7)</f>
        <v>0</v>
      </c>
      <c r="K14" s="93">
        <f>IF(A14="","",'STP2'!T7)</f>
        <v>0</v>
      </c>
      <c r="L14" s="93">
        <f>IF(A14="","",'STP2'!V7)</f>
        <v>22</v>
      </c>
      <c r="M14" s="93">
        <f>IF(A14="","",'STP2'!W7)</f>
        <v>0</v>
      </c>
      <c r="N14" s="94">
        <f t="shared" si="0"/>
        <v>22</v>
      </c>
      <c r="O14" s="93">
        <f>IF(A14="","",'STP2'!X7)</f>
        <v>18</v>
      </c>
      <c r="P14" s="93">
        <f>IF(A14="","",'STP2'!Y7)</f>
        <v>6</v>
      </c>
      <c r="Q14" s="106">
        <f>IF(A14="","",'STP2'!Z7)</f>
        <v>0</v>
      </c>
      <c r="R14" s="242">
        <f t="shared" si="1"/>
        <v>0</v>
      </c>
      <c r="S14" s="242">
        <f t="shared" si="2"/>
        <v>0</v>
      </c>
      <c r="T14" s="246">
        <f t="shared" si="3"/>
        <v>0</v>
      </c>
      <c r="U14" s="247">
        <f t="shared" si="4"/>
        <v>0</v>
      </c>
      <c r="V14" s="247">
        <f t="shared" si="5"/>
        <v>0</v>
      </c>
      <c r="W14" s="248">
        <f t="shared" si="6"/>
        <v>0</v>
      </c>
      <c r="Y14" s="246">
        <f t="shared" si="7"/>
        <v>0</v>
      </c>
      <c r="Z14" s="247">
        <f t="shared" si="8"/>
        <v>0</v>
      </c>
      <c r="AA14" s="247">
        <f t="shared" si="9"/>
        <v>0</v>
      </c>
      <c r="AB14" s="247">
        <f t="shared" si="10"/>
        <v>0</v>
      </c>
      <c r="AD14" s="296">
        <f t="shared" si="11"/>
        <v>2</v>
      </c>
      <c r="AE14" s="297">
        <f>'STP2'!AZ7</f>
        <v>2</v>
      </c>
      <c r="AF14" s="296"/>
      <c r="AP14">
        <f t="shared" si="12"/>
        <v>6</v>
      </c>
    </row>
    <row r="15" spans="1:80" x14ac:dyDescent="0.25">
      <c r="A15" s="72" t="str">
        <f>IF('STP2'!J8="99","",'STP2'!J8)</f>
        <v>08</v>
      </c>
      <c r="B15" s="73" t="str">
        <f>IF('STP2'!K8="X","",'STP2'!K8)</f>
        <v>4b</v>
      </c>
      <c r="C15" s="105" t="str">
        <f>IF('STP2'!I8&lt;&gt;"X",'STP2'!I8,"")</f>
        <v>MS</v>
      </c>
      <c r="D15" s="138">
        <f>IF(A15="","",'STP2'!M8+'STP2'!P8+'STP2'!S8+'STP2'!V8)</f>
        <v>25</v>
      </c>
      <c r="E15" s="106">
        <f>IF(A15="","",'STP2'!N8+'STP2'!Q8+'STP2'!T8+'STP2'!W8)</f>
        <v>7</v>
      </c>
      <c r="F15" s="110">
        <f>IF(A15="","",'STP2'!M8)</f>
        <v>0</v>
      </c>
      <c r="G15" s="93">
        <f>IF(A15="","",'STP2'!N8)</f>
        <v>0</v>
      </c>
      <c r="H15" s="139">
        <f>IF(A15="","",'STP2'!P8)</f>
        <v>0</v>
      </c>
      <c r="I15" s="93">
        <f>IF(A15="","",'STP2'!Q8)</f>
        <v>0</v>
      </c>
      <c r="J15" s="93">
        <f>IF(A15="","",'STP2'!S8)</f>
        <v>0</v>
      </c>
      <c r="K15" s="93">
        <f>IF(A15="","",'STP2'!T8)</f>
        <v>0</v>
      </c>
      <c r="L15" s="93">
        <f>IF(A15="","",'STP2'!V8)</f>
        <v>25</v>
      </c>
      <c r="M15" s="93">
        <f>IF(A15="","",'STP2'!W8)</f>
        <v>7</v>
      </c>
      <c r="N15" s="94">
        <f t="shared" si="0"/>
        <v>25</v>
      </c>
      <c r="O15" s="93">
        <f>IF(A15="","",'STP2'!X8)</f>
        <v>20</v>
      </c>
      <c r="P15" s="93">
        <f>IF(A15="","",'STP2'!Y8)</f>
        <v>3</v>
      </c>
      <c r="Q15" s="106">
        <f>IF(A15="","",'STP2'!Z8)</f>
        <v>0</v>
      </c>
      <c r="R15" s="242">
        <f t="shared" si="1"/>
        <v>0</v>
      </c>
      <c r="S15" s="242">
        <f t="shared" si="2"/>
        <v>0</v>
      </c>
      <c r="T15" s="246">
        <f t="shared" si="3"/>
        <v>0</v>
      </c>
      <c r="U15" s="247">
        <f t="shared" si="4"/>
        <v>0</v>
      </c>
      <c r="V15" s="247">
        <f t="shared" si="5"/>
        <v>0</v>
      </c>
      <c r="W15" s="248">
        <f t="shared" si="6"/>
        <v>0</v>
      </c>
      <c r="Y15" s="246">
        <f t="shared" si="7"/>
        <v>0</v>
      </c>
      <c r="Z15" s="247">
        <f t="shared" si="8"/>
        <v>0</v>
      </c>
      <c r="AA15" s="247">
        <f t="shared" si="9"/>
        <v>0</v>
      </c>
      <c r="AB15" s="247">
        <f t="shared" si="10"/>
        <v>0</v>
      </c>
      <c r="AD15" s="296">
        <f t="shared" si="11"/>
        <v>0</v>
      </c>
      <c r="AE15" s="297">
        <f>'STP2'!AZ8</f>
        <v>0</v>
      </c>
      <c r="AF15" s="296"/>
      <c r="AP15">
        <f t="shared" si="12"/>
        <v>6</v>
      </c>
    </row>
    <row r="16" spans="1:80" x14ac:dyDescent="0.25">
      <c r="A16" s="72" t="str">
        <f>IF('STP2'!J9="99","",'STP2'!J9)</f>
        <v/>
      </c>
      <c r="B16" s="73" t="str">
        <f>IF('STP2'!K9="X","",'STP2'!K9)</f>
        <v/>
      </c>
      <c r="C16" s="105" t="str">
        <f>IF('STP2'!I9&lt;&gt;"X",'STP2'!I9,"")</f>
        <v/>
      </c>
      <c r="D16" s="138" t="str">
        <f>IF(A16="","",'STP2'!M9+'STP2'!P9+'STP2'!S9+'STP2'!V9)</f>
        <v/>
      </c>
      <c r="E16" s="106" t="str">
        <f>IF(A16="","",'STP2'!N9+'STP2'!Q9+'STP2'!T9+'STP2'!W9)</f>
        <v/>
      </c>
      <c r="F16" s="110" t="str">
        <f>IF(A16="","",'STP2'!M9)</f>
        <v/>
      </c>
      <c r="G16" s="93" t="str">
        <f>IF(A16="","",'STP2'!N9)</f>
        <v/>
      </c>
      <c r="H16" s="139" t="str">
        <f>IF(A16="","",'STP2'!P9)</f>
        <v/>
      </c>
      <c r="I16" s="93" t="str">
        <f>IF(A16="","",'STP2'!Q9)</f>
        <v/>
      </c>
      <c r="J16" s="93" t="str">
        <f>IF(A16="","",'STP2'!S9)</f>
        <v/>
      </c>
      <c r="K16" s="93" t="str">
        <f>IF(A16="","",'STP2'!T9)</f>
        <v/>
      </c>
      <c r="L16" s="93" t="str">
        <f>IF(A16="","",'STP2'!V9)</f>
        <v/>
      </c>
      <c r="M16" s="93" t="str">
        <f>IF(A16="","",'STP2'!W9)</f>
        <v/>
      </c>
      <c r="N16" s="94" t="str">
        <f t="shared" si="0"/>
        <v/>
      </c>
      <c r="O16" s="93" t="str">
        <f>IF(A16="","",'STP2'!X9)</f>
        <v/>
      </c>
      <c r="P16" s="93" t="str">
        <f>IF(A16="","",'STP2'!Y9)</f>
        <v/>
      </c>
      <c r="Q16" s="106" t="str">
        <f>IF(A16="","",'STP2'!Z9)</f>
        <v/>
      </c>
      <c r="R16" s="242">
        <f t="shared" si="1"/>
        <v>0</v>
      </c>
      <c r="S16" s="242">
        <f t="shared" si="2"/>
        <v>0</v>
      </c>
      <c r="T16" s="246">
        <f t="shared" si="3"/>
        <v>0</v>
      </c>
      <c r="U16" s="247">
        <f t="shared" si="4"/>
        <v>0</v>
      </c>
      <c r="V16" s="247">
        <f t="shared" si="5"/>
        <v>0</v>
      </c>
      <c r="W16" s="248">
        <f t="shared" si="6"/>
        <v>0</v>
      </c>
      <c r="Y16" s="246">
        <f t="shared" si="7"/>
        <v>0</v>
      </c>
      <c r="Z16" s="247">
        <f t="shared" si="8"/>
        <v>0</v>
      </c>
      <c r="AA16" s="247">
        <f t="shared" si="9"/>
        <v>0</v>
      </c>
      <c r="AB16" s="247">
        <f t="shared" si="10"/>
        <v>0</v>
      </c>
      <c r="AD16" s="296" t="str">
        <f t="shared" si="11"/>
        <v/>
      </c>
      <c r="AE16" s="297" t="str">
        <f>'STP2'!AZ9</f>
        <v/>
      </c>
      <c r="AF16" s="296"/>
      <c r="AP16">
        <f t="shared" si="12"/>
        <v>0</v>
      </c>
    </row>
    <row r="17" spans="1:42" x14ac:dyDescent="0.25">
      <c r="A17" s="72" t="str">
        <f>IF('STP2'!J10="99","",'STP2'!J10)</f>
        <v/>
      </c>
      <c r="B17" s="73" t="str">
        <f>IF('STP2'!K10="X","",'STP2'!K10)</f>
        <v/>
      </c>
      <c r="C17" s="105" t="str">
        <f>IF('STP2'!I10&lt;&gt;"X",'STP2'!I10,"")</f>
        <v/>
      </c>
      <c r="D17" s="138" t="str">
        <f>IF(A17="","",'STP2'!M10+'STP2'!P10+'STP2'!S10+'STP2'!V10)</f>
        <v/>
      </c>
      <c r="E17" s="106" t="str">
        <f>IF(A17="","",'STP2'!N10+'STP2'!Q10+'STP2'!T10+'STP2'!W10)</f>
        <v/>
      </c>
      <c r="F17" s="110" t="str">
        <f>IF(A17="","",'STP2'!M10)</f>
        <v/>
      </c>
      <c r="G17" s="93" t="str">
        <f>IF(A17="","",'STP2'!N10)</f>
        <v/>
      </c>
      <c r="H17" s="139" t="str">
        <f>IF(A17="","",'STP2'!P10)</f>
        <v/>
      </c>
      <c r="I17" s="93" t="str">
        <f>IF(A17="","",'STP2'!Q10)</f>
        <v/>
      </c>
      <c r="J17" s="93" t="str">
        <f>IF(A17="","",'STP2'!S10)</f>
        <v/>
      </c>
      <c r="K17" s="93" t="str">
        <f>IF(A17="","",'STP2'!T10)</f>
        <v/>
      </c>
      <c r="L17" s="93" t="str">
        <f>IF(A17="","",'STP2'!V10)</f>
        <v/>
      </c>
      <c r="M17" s="93" t="str">
        <f>IF(A17="","",'STP2'!W10)</f>
        <v/>
      </c>
      <c r="N17" s="94" t="str">
        <f t="shared" si="0"/>
        <v/>
      </c>
      <c r="O17" s="93" t="str">
        <f>IF(A17="","",'STP2'!X10)</f>
        <v/>
      </c>
      <c r="P17" s="93" t="str">
        <f>IF(A17="","",'STP2'!Y10)</f>
        <v/>
      </c>
      <c r="Q17" s="106" t="str">
        <f>IF(A17="","",'STP2'!Z10)</f>
        <v/>
      </c>
      <c r="R17" s="242">
        <f t="shared" si="1"/>
        <v>0</v>
      </c>
      <c r="S17" s="242">
        <f t="shared" si="2"/>
        <v>0</v>
      </c>
      <c r="T17" s="246">
        <f t="shared" si="3"/>
        <v>0</v>
      </c>
      <c r="U17" s="247">
        <f t="shared" si="4"/>
        <v>0</v>
      </c>
      <c r="V17" s="247">
        <f t="shared" si="5"/>
        <v>0</v>
      </c>
      <c r="W17" s="248">
        <f t="shared" si="6"/>
        <v>0</v>
      </c>
      <c r="Y17" s="246">
        <f t="shared" si="7"/>
        <v>0</v>
      </c>
      <c r="Z17" s="247">
        <f t="shared" si="8"/>
        <v>0</v>
      </c>
      <c r="AA17" s="247">
        <f t="shared" si="9"/>
        <v>0</v>
      </c>
      <c r="AB17" s="247">
        <f t="shared" si="10"/>
        <v>0</v>
      </c>
      <c r="AD17" s="296" t="str">
        <f t="shared" si="11"/>
        <v/>
      </c>
      <c r="AE17" s="297" t="str">
        <f>'STP2'!AZ10</f>
        <v/>
      </c>
      <c r="AF17" s="296"/>
      <c r="AP17">
        <f t="shared" si="12"/>
        <v>0</v>
      </c>
    </row>
    <row r="18" spans="1:42" x14ac:dyDescent="0.25">
      <c r="A18" s="72" t="str">
        <f>IF('STP2'!J11="99","",'STP2'!J11)</f>
        <v/>
      </c>
      <c r="B18" s="73" t="str">
        <f>IF('STP2'!K11="X","",'STP2'!K11)</f>
        <v/>
      </c>
      <c r="C18" s="105" t="str">
        <f>IF('STP2'!I11&lt;&gt;"X",'STP2'!I11,"")</f>
        <v/>
      </c>
      <c r="D18" s="138" t="str">
        <f>IF(A18="","",'STP2'!M11+'STP2'!P11+'STP2'!S11+'STP2'!V11)</f>
        <v/>
      </c>
      <c r="E18" s="106" t="str">
        <f>IF(A18="","",'STP2'!N11+'STP2'!Q11+'STP2'!T11+'STP2'!W11)</f>
        <v/>
      </c>
      <c r="F18" s="110" t="str">
        <f>IF(A18="","",'STP2'!M11)</f>
        <v/>
      </c>
      <c r="G18" s="93" t="str">
        <f>IF(A18="","",'STP2'!N11)</f>
        <v/>
      </c>
      <c r="H18" s="139" t="str">
        <f>IF(A18="","",'STP2'!P11)</f>
        <v/>
      </c>
      <c r="I18" s="93" t="str">
        <f>IF(A18="","",'STP2'!Q11)</f>
        <v/>
      </c>
      <c r="J18" s="93" t="str">
        <f>IF(A18="","",'STP2'!S11)</f>
        <v/>
      </c>
      <c r="K18" s="93" t="str">
        <f>IF(A18="","",'STP2'!T11)</f>
        <v/>
      </c>
      <c r="L18" s="93" t="str">
        <f>IF(A18="","",'STP2'!V11)</f>
        <v/>
      </c>
      <c r="M18" s="93" t="str">
        <f>IF(A18="","",'STP2'!W11)</f>
        <v/>
      </c>
      <c r="N18" s="94" t="str">
        <f t="shared" si="0"/>
        <v/>
      </c>
      <c r="O18" s="93" t="str">
        <f>IF(A18="","",'STP2'!X11)</f>
        <v/>
      </c>
      <c r="P18" s="93" t="str">
        <f>IF(A18="","",'STP2'!Y11)</f>
        <v/>
      </c>
      <c r="Q18" s="106" t="str">
        <f>IF(A18="","",'STP2'!Z11)</f>
        <v/>
      </c>
      <c r="R18" s="242">
        <f t="shared" si="1"/>
        <v>0</v>
      </c>
      <c r="S18" s="242">
        <f t="shared" si="2"/>
        <v>0</v>
      </c>
      <c r="T18" s="246">
        <f t="shared" si="3"/>
        <v>0</v>
      </c>
      <c r="U18" s="247">
        <f t="shared" si="4"/>
        <v>0</v>
      </c>
      <c r="V18" s="247">
        <f t="shared" si="5"/>
        <v>0</v>
      </c>
      <c r="W18" s="248">
        <f t="shared" si="6"/>
        <v>0</v>
      </c>
      <c r="Y18" s="246">
        <f t="shared" si="7"/>
        <v>0</v>
      </c>
      <c r="Z18" s="247">
        <f t="shared" si="8"/>
        <v>0</v>
      </c>
      <c r="AA18" s="247">
        <f t="shared" si="9"/>
        <v>0</v>
      </c>
      <c r="AB18" s="247">
        <f t="shared" si="10"/>
        <v>0</v>
      </c>
      <c r="AD18" s="296" t="str">
        <f t="shared" si="11"/>
        <v/>
      </c>
      <c r="AE18" s="297" t="str">
        <f>'STP2'!AZ11</f>
        <v/>
      </c>
      <c r="AF18" s="296"/>
      <c r="AP18">
        <f t="shared" si="12"/>
        <v>0</v>
      </c>
    </row>
    <row r="19" spans="1:42" x14ac:dyDescent="0.25">
      <c r="A19" s="72" t="str">
        <f>IF('STP2'!J12="99","",'STP2'!J12)</f>
        <v/>
      </c>
      <c r="B19" s="73" t="str">
        <f>IF('STP2'!K12="X","",'STP2'!K12)</f>
        <v/>
      </c>
      <c r="C19" s="105" t="str">
        <f>IF('STP2'!I12&lt;&gt;"X",'STP2'!I12,"")</f>
        <v/>
      </c>
      <c r="D19" s="138" t="str">
        <f>IF(A19="","",'STP2'!M12+'STP2'!P12+'STP2'!S12+'STP2'!V12)</f>
        <v/>
      </c>
      <c r="E19" s="106" t="str">
        <f>IF(A19="","",'STP2'!N12+'STP2'!Q12+'STP2'!T12+'STP2'!W12)</f>
        <v/>
      </c>
      <c r="F19" s="110" t="str">
        <f>IF(A19="","",'STP2'!M12)</f>
        <v/>
      </c>
      <c r="G19" s="93" t="str">
        <f>IF(A19="","",'STP2'!N12)</f>
        <v/>
      </c>
      <c r="H19" s="139" t="str">
        <f>IF(A19="","",'STP2'!P12)</f>
        <v/>
      </c>
      <c r="I19" s="93" t="str">
        <f>IF(A19="","",'STP2'!Q12)</f>
        <v/>
      </c>
      <c r="J19" s="93" t="str">
        <f>IF(A19="","",'STP2'!S12)</f>
        <v/>
      </c>
      <c r="K19" s="93" t="str">
        <f>IF(A19="","",'STP2'!T12)</f>
        <v/>
      </c>
      <c r="L19" s="93" t="str">
        <f>IF(A19="","",'STP2'!V12)</f>
        <v/>
      </c>
      <c r="M19" s="93" t="str">
        <f>IF(A19="","",'STP2'!W12)</f>
        <v/>
      </c>
      <c r="N19" s="94" t="str">
        <f t="shared" si="0"/>
        <v/>
      </c>
      <c r="O19" s="93" t="str">
        <f>IF(A19="","",'STP2'!X12)</f>
        <v/>
      </c>
      <c r="P19" s="93" t="str">
        <f>IF(A19="","",'STP2'!Y12)</f>
        <v/>
      </c>
      <c r="Q19" s="106" t="str">
        <f>IF(A19="","",'STP2'!Z12)</f>
        <v/>
      </c>
      <c r="R19" s="242">
        <f t="shared" si="1"/>
        <v>0</v>
      </c>
      <c r="S19" s="242">
        <f t="shared" si="2"/>
        <v>0</v>
      </c>
      <c r="T19" s="246">
        <f t="shared" si="3"/>
        <v>0</v>
      </c>
      <c r="U19" s="247">
        <f t="shared" si="4"/>
        <v>0</v>
      </c>
      <c r="V19" s="247">
        <f t="shared" si="5"/>
        <v>0</v>
      </c>
      <c r="W19" s="248">
        <f t="shared" si="6"/>
        <v>0</v>
      </c>
      <c r="Y19" s="246">
        <f t="shared" si="7"/>
        <v>0</v>
      </c>
      <c r="Z19" s="247">
        <f t="shared" si="8"/>
        <v>0</v>
      </c>
      <c r="AA19" s="247">
        <f t="shared" si="9"/>
        <v>0</v>
      </c>
      <c r="AB19" s="247">
        <f t="shared" si="10"/>
        <v>0</v>
      </c>
      <c r="AD19" s="296" t="str">
        <f t="shared" si="11"/>
        <v/>
      </c>
      <c r="AE19" s="297" t="str">
        <f>'STP2'!AZ12</f>
        <v/>
      </c>
      <c r="AF19" s="296"/>
      <c r="AP19">
        <f t="shared" si="12"/>
        <v>0</v>
      </c>
    </row>
    <row r="20" spans="1:42" x14ac:dyDescent="0.25">
      <c r="A20" s="72" t="str">
        <f>IF('STP2'!J13="99","",'STP2'!J13)</f>
        <v/>
      </c>
      <c r="B20" s="73" t="str">
        <f>IF('STP2'!K13="X","",'STP2'!K13)</f>
        <v/>
      </c>
      <c r="C20" s="105" t="str">
        <f>IF('STP2'!I13&lt;&gt;"X",'STP2'!I13,"")</f>
        <v/>
      </c>
      <c r="D20" s="138" t="str">
        <f>IF(A20="","",'STP2'!M13+'STP2'!P13+'STP2'!S13+'STP2'!V13)</f>
        <v/>
      </c>
      <c r="E20" s="106" t="str">
        <f>IF(A20="","",'STP2'!N13+'STP2'!Q13+'STP2'!T13+'STP2'!W13)</f>
        <v/>
      </c>
      <c r="F20" s="110" t="str">
        <f>IF(A20="","",'STP2'!M13)</f>
        <v/>
      </c>
      <c r="G20" s="93" t="str">
        <f>IF(A20="","",'STP2'!N13)</f>
        <v/>
      </c>
      <c r="H20" s="139" t="str">
        <f>IF(A20="","",'STP2'!P13)</f>
        <v/>
      </c>
      <c r="I20" s="93" t="str">
        <f>IF(A20="","",'STP2'!Q13)</f>
        <v/>
      </c>
      <c r="J20" s="93" t="str">
        <f>IF(A20="","",'STP2'!S13)</f>
        <v/>
      </c>
      <c r="K20" s="93" t="str">
        <f>IF(A20="","",'STP2'!T13)</f>
        <v/>
      </c>
      <c r="L20" s="93" t="str">
        <f>IF(A20="","",'STP2'!V13)</f>
        <v/>
      </c>
      <c r="M20" s="93" t="str">
        <f>IF(A20="","",'STP2'!W13)</f>
        <v/>
      </c>
      <c r="N20" s="94" t="str">
        <f t="shared" si="0"/>
        <v/>
      </c>
      <c r="O20" s="93" t="str">
        <f>IF(A20="","",'STP2'!X13)</f>
        <v/>
      </c>
      <c r="P20" s="93" t="str">
        <f>IF(A20="","",'STP2'!Y13)</f>
        <v/>
      </c>
      <c r="Q20" s="106" t="str">
        <f>IF(A20="","",'STP2'!Z13)</f>
        <v/>
      </c>
      <c r="R20" s="242">
        <f t="shared" si="1"/>
        <v>0</v>
      </c>
      <c r="S20" s="242">
        <f t="shared" si="2"/>
        <v>0</v>
      </c>
      <c r="T20" s="246">
        <f t="shared" si="3"/>
        <v>0</v>
      </c>
      <c r="U20" s="247">
        <f t="shared" si="4"/>
        <v>0</v>
      </c>
      <c r="V20" s="247">
        <f t="shared" si="5"/>
        <v>0</v>
      </c>
      <c r="W20" s="248">
        <f t="shared" si="6"/>
        <v>0</v>
      </c>
      <c r="Y20" s="246">
        <f t="shared" si="7"/>
        <v>0</v>
      </c>
      <c r="Z20" s="247">
        <f t="shared" si="8"/>
        <v>0</v>
      </c>
      <c r="AA20" s="247">
        <f t="shared" si="9"/>
        <v>0</v>
      </c>
      <c r="AB20" s="247">
        <f t="shared" si="10"/>
        <v>0</v>
      </c>
      <c r="AD20" s="296" t="str">
        <f t="shared" si="11"/>
        <v/>
      </c>
      <c r="AE20" s="297" t="str">
        <f>'STP2'!AZ13</f>
        <v/>
      </c>
      <c r="AF20" s="296"/>
      <c r="AP20">
        <f t="shared" si="12"/>
        <v>0</v>
      </c>
    </row>
    <row r="21" spans="1:42" x14ac:dyDescent="0.25">
      <c r="A21" s="72" t="str">
        <f>IF('STP2'!J14="99","",'STP2'!J14)</f>
        <v/>
      </c>
      <c r="B21" s="73" t="str">
        <f>IF('STP2'!K14="X","",'STP2'!K14)</f>
        <v/>
      </c>
      <c r="C21" s="105" t="str">
        <f>IF('STP2'!I14&lt;&gt;"X",'STP2'!I14,"")</f>
        <v/>
      </c>
      <c r="D21" s="138" t="str">
        <f>IF(A21="","",'STP2'!M14+'STP2'!P14+'STP2'!S14+'STP2'!V14)</f>
        <v/>
      </c>
      <c r="E21" s="106" t="str">
        <f>IF(A21="","",'STP2'!N14+'STP2'!Q14+'STP2'!T14+'STP2'!W14)</f>
        <v/>
      </c>
      <c r="F21" s="110" t="str">
        <f>IF(A21="","",'STP2'!M14)</f>
        <v/>
      </c>
      <c r="G21" s="93" t="str">
        <f>IF(A21="","",'STP2'!N14)</f>
        <v/>
      </c>
      <c r="H21" s="139" t="str">
        <f>IF(A21="","",'STP2'!P14)</f>
        <v/>
      </c>
      <c r="I21" s="93" t="str">
        <f>IF(A21="","",'STP2'!Q14)</f>
        <v/>
      </c>
      <c r="J21" s="93" t="str">
        <f>IF(A21="","",'STP2'!S14)</f>
        <v/>
      </c>
      <c r="K21" s="93" t="str">
        <f>IF(A21="","",'STP2'!T14)</f>
        <v/>
      </c>
      <c r="L21" s="93" t="str">
        <f>IF(A21="","",'STP2'!V14)</f>
        <v/>
      </c>
      <c r="M21" s="93" t="str">
        <f>IF(A21="","",'STP2'!W14)</f>
        <v/>
      </c>
      <c r="N21" s="94" t="str">
        <f t="shared" si="0"/>
        <v/>
      </c>
      <c r="O21" s="93" t="str">
        <f>IF(A21="","",'STP2'!X14)</f>
        <v/>
      </c>
      <c r="P21" s="93" t="str">
        <f>IF(A21="","",'STP2'!Y14)</f>
        <v/>
      </c>
      <c r="Q21" s="106" t="str">
        <f>IF(A21="","",'STP2'!Z14)</f>
        <v/>
      </c>
      <c r="R21" s="242">
        <f t="shared" si="1"/>
        <v>0</v>
      </c>
      <c r="S21" s="242">
        <f t="shared" si="2"/>
        <v>0</v>
      </c>
      <c r="T21" s="246">
        <f t="shared" si="3"/>
        <v>0</v>
      </c>
      <c r="U21" s="247">
        <f t="shared" si="4"/>
        <v>0</v>
      </c>
      <c r="V21" s="247">
        <f t="shared" si="5"/>
        <v>0</v>
      </c>
      <c r="W21" s="248">
        <f t="shared" si="6"/>
        <v>0</v>
      </c>
      <c r="Y21" s="246">
        <f t="shared" si="7"/>
        <v>0</v>
      </c>
      <c r="Z21" s="247">
        <f t="shared" si="8"/>
        <v>0</v>
      </c>
      <c r="AA21" s="247">
        <f t="shared" si="9"/>
        <v>0</v>
      </c>
      <c r="AB21" s="247">
        <f t="shared" si="10"/>
        <v>0</v>
      </c>
      <c r="AD21" s="296" t="str">
        <f t="shared" si="11"/>
        <v/>
      </c>
      <c r="AE21" s="297" t="str">
        <f>'STP2'!AZ14</f>
        <v/>
      </c>
      <c r="AF21" s="296"/>
      <c r="AP21">
        <f t="shared" si="12"/>
        <v>0</v>
      </c>
    </row>
    <row r="22" spans="1:42" x14ac:dyDescent="0.25">
      <c r="A22" s="72" t="str">
        <f>IF('STP2'!J15="99","",'STP2'!J15)</f>
        <v/>
      </c>
      <c r="B22" s="73" t="str">
        <f>IF('STP2'!K15="X","",'STP2'!K15)</f>
        <v/>
      </c>
      <c r="C22" s="105" t="str">
        <f>IF('STP2'!I15&lt;&gt;"X",'STP2'!I15,"")</f>
        <v/>
      </c>
      <c r="D22" s="138" t="str">
        <f>IF(A22="","",'STP2'!M15+'STP2'!P15+'STP2'!S15+'STP2'!V15)</f>
        <v/>
      </c>
      <c r="E22" s="106" t="str">
        <f>IF(A22="","",'STP2'!N15+'STP2'!Q15+'STP2'!T15+'STP2'!W15)</f>
        <v/>
      </c>
      <c r="F22" s="110" t="str">
        <f>IF(A22="","",'STP2'!M15)</f>
        <v/>
      </c>
      <c r="G22" s="93" t="str">
        <f>IF(A22="","",'STP2'!N15)</f>
        <v/>
      </c>
      <c r="H22" s="139" t="str">
        <f>IF(A22="","",'STP2'!P15)</f>
        <v/>
      </c>
      <c r="I22" s="93" t="str">
        <f>IF(A22="","",'STP2'!Q15)</f>
        <v/>
      </c>
      <c r="J22" s="93" t="str">
        <f>IF(A22="","",'STP2'!S15)</f>
        <v/>
      </c>
      <c r="K22" s="93" t="str">
        <f>IF(A22="","",'STP2'!T15)</f>
        <v/>
      </c>
      <c r="L22" s="93" t="str">
        <f>IF(A22="","",'STP2'!V15)</f>
        <v/>
      </c>
      <c r="M22" s="93" t="str">
        <f>IF(A22="","",'STP2'!W15)</f>
        <v/>
      </c>
      <c r="N22" s="94" t="str">
        <f t="shared" si="0"/>
        <v/>
      </c>
      <c r="O22" s="93" t="str">
        <f>IF(A22="","",'STP2'!X15)</f>
        <v/>
      </c>
      <c r="P22" s="93" t="str">
        <f>IF(A22="","",'STP2'!Y15)</f>
        <v/>
      </c>
      <c r="Q22" s="106" t="str">
        <f>IF(A22="","",'STP2'!Z15)</f>
        <v/>
      </c>
      <c r="R22" s="242">
        <f t="shared" si="1"/>
        <v>0</v>
      </c>
      <c r="S22" s="242">
        <f t="shared" si="2"/>
        <v>0</v>
      </c>
      <c r="T22" s="246">
        <f t="shared" si="3"/>
        <v>0</v>
      </c>
      <c r="U22" s="247">
        <f t="shared" si="4"/>
        <v>0</v>
      </c>
      <c r="V22" s="247">
        <f t="shared" si="5"/>
        <v>0</v>
      </c>
      <c r="W22" s="248">
        <f t="shared" si="6"/>
        <v>0</v>
      </c>
      <c r="Y22" s="246">
        <f t="shared" si="7"/>
        <v>0</v>
      </c>
      <c r="Z22" s="247">
        <f t="shared" si="8"/>
        <v>0</v>
      </c>
      <c r="AA22" s="247">
        <f t="shared" si="9"/>
        <v>0</v>
      </c>
      <c r="AB22" s="247">
        <f t="shared" si="10"/>
        <v>0</v>
      </c>
      <c r="AD22" s="296" t="str">
        <f t="shared" si="11"/>
        <v/>
      </c>
      <c r="AE22" s="297" t="str">
        <f>'STP2'!AZ15</f>
        <v/>
      </c>
      <c r="AF22" s="296"/>
      <c r="AP22">
        <f t="shared" si="12"/>
        <v>0</v>
      </c>
    </row>
    <row r="23" spans="1:42" x14ac:dyDescent="0.25">
      <c r="A23" s="72" t="str">
        <f>IF('STP2'!J16="99","",'STP2'!J16)</f>
        <v/>
      </c>
      <c r="B23" s="73" t="str">
        <f>IF('STP2'!K16="X","",'STP2'!K16)</f>
        <v/>
      </c>
      <c r="C23" s="105" t="str">
        <f>IF('STP2'!I16&lt;&gt;"X",'STP2'!I16,"")</f>
        <v/>
      </c>
      <c r="D23" s="138" t="str">
        <f>IF(A23="","",'STP2'!M16+'STP2'!P16+'STP2'!S16+'STP2'!V16)</f>
        <v/>
      </c>
      <c r="E23" s="106" t="str">
        <f>IF(A23="","",'STP2'!N16+'STP2'!Q16+'STP2'!T16+'STP2'!W16)</f>
        <v/>
      </c>
      <c r="F23" s="110" t="str">
        <f>IF(A23="","",'STP2'!M16)</f>
        <v/>
      </c>
      <c r="G23" s="93" t="str">
        <f>IF(A23="","",'STP2'!N16)</f>
        <v/>
      </c>
      <c r="H23" s="139" t="str">
        <f>IF(A23="","",'STP2'!P16)</f>
        <v/>
      </c>
      <c r="I23" s="93" t="str">
        <f>IF(A23="","",'STP2'!Q16)</f>
        <v/>
      </c>
      <c r="J23" s="93" t="str">
        <f>IF(A23="","",'STP2'!S16)</f>
        <v/>
      </c>
      <c r="K23" s="93" t="str">
        <f>IF(A23="","",'STP2'!T16)</f>
        <v/>
      </c>
      <c r="L23" s="93" t="str">
        <f>IF(A23="","",'STP2'!V16)</f>
        <v/>
      </c>
      <c r="M23" s="93" t="str">
        <f>IF(A23="","",'STP2'!W16)</f>
        <v/>
      </c>
      <c r="N23" s="94" t="str">
        <f t="shared" si="0"/>
        <v/>
      </c>
      <c r="O23" s="93" t="str">
        <f>IF(A23="","",'STP2'!X16)</f>
        <v/>
      </c>
      <c r="P23" s="93" t="str">
        <f>IF(A23="","",'STP2'!Y16)</f>
        <v/>
      </c>
      <c r="Q23" s="106" t="str">
        <f>IF(A23="","",'STP2'!Z16)</f>
        <v/>
      </c>
      <c r="R23" s="242">
        <f t="shared" si="1"/>
        <v>0</v>
      </c>
      <c r="S23" s="242">
        <f t="shared" si="2"/>
        <v>0</v>
      </c>
      <c r="T23" s="246">
        <f t="shared" si="3"/>
        <v>0</v>
      </c>
      <c r="U23" s="247">
        <f t="shared" si="4"/>
        <v>0</v>
      </c>
      <c r="V23" s="247">
        <f t="shared" si="5"/>
        <v>0</v>
      </c>
      <c r="W23" s="248">
        <f t="shared" si="6"/>
        <v>0</v>
      </c>
      <c r="Y23" s="246">
        <f t="shared" si="7"/>
        <v>0</v>
      </c>
      <c r="Z23" s="247">
        <f t="shared" si="8"/>
        <v>0</v>
      </c>
      <c r="AA23" s="247">
        <f t="shared" si="9"/>
        <v>0</v>
      </c>
      <c r="AB23" s="247">
        <f t="shared" si="10"/>
        <v>0</v>
      </c>
      <c r="AD23" s="296" t="str">
        <f t="shared" si="11"/>
        <v/>
      </c>
      <c r="AE23" s="297" t="str">
        <f>'STP2'!AZ16</f>
        <v/>
      </c>
      <c r="AF23" s="296"/>
      <c r="AP23">
        <f t="shared" si="12"/>
        <v>0</v>
      </c>
    </row>
    <row r="24" spans="1:42" x14ac:dyDescent="0.25">
      <c r="A24" s="72" t="str">
        <f>IF('STP2'!J17="99","",'STP2'!J17)</f>
        <v/>
      </c>
      <c r="B24" s="73" t="str">
        <f>IF('STP2'!K17="X","",'STP2'!K17)</f>
        <v/>
      </c>
      <c r="C24" s="105" t="str">
        <f>IF('STP2'!I17&lt;&gt;"X",'STP2'!I17,"")</f>
        <v/>
      </c>
      <c r="D24" s="138" t="str">
        <f>IF(A24="","",'STP2'!M17+'STP2'!P17+'STP2'!S17+'STP2'!V17)</f>
        <v/>
      </c>
      <c r="E24" s="106" t="str">
        <f>IF(A24="","",'STP2'!N17+'STP2'!Q17+'STP2'!T17+'STP2'!W17)</f>
        <v/>
      </c>
      <c r="F24" s="110" t="str">
        <f>IF(A24="","",'STP2'!M17)</f>
        <v/>
      </c>
      <c r="G24" s="93" t="str">
        <f>IF(A24="","",'STP2'!N17)</f>
        <v/>
      </c>
      <c r="H24" s="139" t="str">
        <f>IF(A24="","",'STP2'!P17)</f>
        <v/>
      </c>
      <c r="I24" s="93" t="str">
        <f>IF(A24="","",'STP2'!Q17)</f>
        <v/>
      </c>
      <c r="J24" s="93" t="str">
        <f>IF(A24="","",'STP2'!S17)</f>
        <v/>
      </c>
      <c r="K24" s="93" t="str">
        <f>IF(A24="","",'STP2'!T17)</f>
        <v/>
      </c>
      <c r="L24" s="93" t="str">
        <f>IF(A24="","",'STP2'!V17)</f>
        <v/>
      </c>
      <c r="M24" s="93" t="str">
        <f>IF(A24="","",'STP2'!W17)</f>
        <v/>
      </c>
      <c r="N24" s="94" t="str">
        <f t="shared" si="0"/>
        <v/>
      </c>
      <c r="O24" s="93" t="str">
        <f>IF(A24="","",'STP2'!X17)</f>
        <v/>
      </c>
      <c r="P24" s="93" t="str">
        <f>IF(A24="","",'STP2'!Y17)</f>
        <v/>
      </c>
      <c r="Q24" s="106" t="str">
        <f>IF(A24="","",'STP2'!Z17)</f>
        <v/>
      </c>
      <c r="R24" s="242">
        <f t="shared" si="1"/>
        <v>0</v>
      </c>
      <c r="S24" s="242">
        <f t="shared" si="2"/>
        <v>0</v>
      </c>
      <c r="T24" s="246">
        <f t="shared" si="3"/>
        <v>0</v>
      </c>
      <c r="U24" s="247">
        <f t="shared" si="4"/>
        <v>0</v>
      </c>
      <c r="V24" s="247">
        <f t="shared" si="5"/>
        <v>0</v>
      </c>
      <c r="W24" s="248">
        <f t="shared" si="6"/>
        <v>0</v>
      </c>
      <c r="Y24" s="246">
        <f t="shared" si="7"/>
        <v>0</v>
      </c>
      <c r="Z24" s="247">
        <f t="shared" si="8"/>
        <v>0</v>
      </c>
      <c r="AA24" s="247">
        <f t="shared" si="9"/>
        <v>0</v>
      </c>
      <c r="AB24" s="247">
        <f t="shared" si="10"/>
        <v>0</v>
      </c>
      <c r="AD24" s="296" t="str">
        <f t="shared" si="11"/>
        <v/>
      </c>
      <c r="AE24" s="297" t="str">
        <f>'STP2'!AZ17</f>
        <v/>
      </c>
      <c r="AF24" s="296"/>
      <c r="AP24">
        <f t="shared" si="12"/>
        <v>0</v>
      </c>
    </row>
    <row r="25" spans="1:42" x14ac:dyDescent="0.25">
      <c r="A25" s="72" t="str">
        <f>IF('STP2'!J18="99","",'STP2'!J18)</f>
        <v/>
      </c>
      <c r="B25" s="73" t="str">
        <f>IF('STP2'!K18="X","",'STP2'!K18)</f>
        <v/>
      </c>
      <c r="C25" s="105" t="str">
        <f>IF('STP2'!I18&lt;&gt;"X",'STP2'!I18,"")</f>
        <v/>
      </c>
      <c r="D25" s="138" t="str">
        <f>IF(A25="","",'STP2'!M18+'STP2'!P18+'STP2'!S18+'STP2'!V18)</f>
        <v/>
      </c>
      <c r="E25" s="106" t="str">
        <f>IF(A25="","",'STP2'!N18+'STP2'!Q18+'STP2'!T18+'STP2'!W18)</f>
        <v/>
      </c>
      <c r="F25" s="110" t="str">
        <f>IF(A25="","",'STP2'!M18)</f>
        <v/>
      </c>
      <c r="G25" s="93" t="str">
        <f>IF(A25="","",'STP2'!N18)</f>
        <v/>
      </c>
      <c r="H25" s="139" t="str">
        <f>IF(A25="","",'STP2'!P18)</f>
        <v/>
      </c>
      <c r="I25" s="93" t="str">
        <f>IF(A25="","",'STP2'!Q18)</f>
        <v/>
      </c>
      <c r="J25" s="93" t="str">
        <f>IF(A25="","",'STP2'!S18)</f>
        <v/>
      </c>
      <c r="K25" s="93" t="str">
        <f>IF(A25="","",'STP2'!T18)</f>
        <v/>
      </c>
      <c r="L25" s="93" t="str">
        <f>IF(A25="","",'STP2'!V18)</f>
        <v/>
      </c>
      <c r="M25" s="93" t="str">
        <f>IF(A25="","",'STP2'!W18)</f>
        <v/>
      </c>
      <c r="N25" s="94" t="str">
        <f t="shared" si="0"/>
        <v/>
      </c>
      <c r="O25" s="93" t="str">
        <f>IF(A25="","",'STP2'!X18)</f>
        <v/>
      </c>
      <c r="P25" s="93" t="str">
        <f>IF(A25="","",'STP2'!Y18)</f>
        <v/>
      </c>
      <c r="Q25" s="106" t="str">
        <f>IF(A25="","",'STP2'!Z18)</f>
        <v/>
      </c>
      <c r="R25" s="242">
        <f t="shared" si="1"/>
        <v>0</v>
      </c>
      <c r="S25" s="242">
        <f t="shared" si="2"/>
        <v>0</v>
      </c>
      <c r="T25" s="246">
        <f t="shared" si="3"/>
        <v>0</v>
      </c>
      <c r="U25" s="247">
        <f t="shared" si="4"/>
        <v>0</v>
      </c>
      <c r="V25" s="247">
        <f t="shared" si="5"/>
        <v>0</v>
      </c>
      <c r="W25" s="248">
        <f t="shared" si="6"/>
        <v>0</v>
      </c>
      <c r="Y25" s="246">
        <f t="shared" si="7"/>
        <v>0</v>
      </c>
      <c r="Z25" s="247">
        <f t="shared" si="8"/>
        <v>0</v>
      </c>
      <c r="AA25" s="247">
        <f t="shared" si="9"/>
        <v>0</v>
      </c>
      <c r="AB25" s="247">
        <f t="shared" si="10"/>
        <v>0</v>
      </c>
      <c r="AD25" s="296" t="str">
        <f t="shared" si="11"/>
        <v/>
      </c>
      <c r="AE25" s="297" t="str">
        <f>'STP2'!AZ18</f>
        <v/>
      </c>
      <c r="AF25" s="296"/>
      <c r="AP25">
        <f t="shared" si="12"/>
        <v>0</v>
      </c>
    </row>
    <row r="26" spans="1:42" x14ac:dyDescent="0.25">
      <c r="A26" s="72" t="str">
        <f>IF('STP2'!J19="99","",'STP2'!J19)</f>
        <v/>
      </c>
      <c r="B26" s="73" t="str">
        <f>IF('STP2'!K19="X","",'STP2'!K19)</f>
        <v/>
      </c>
      <c r="C26" s="105" t="str">
        <f>IF('STP2'!I19&lt;&gt;"X",'STP2'!I19,"")</f>
        <v/>
      </c>
      <c r="D26" s="138" t="str">
        <f>IF(A26="","",'STP2'!M19+'STP2'!P19+'STP2'!S19+'STP2'!V19)</f>
        <v/>
      </c>
      <c r="E26" s="106" t="str">
        <f>IF(A26="","",'STP2'!N19+'STP2'!Q19+'STP2'!T19+'STP2'!W19)</f>
        <v/>
      </c>
      <c r="F26" s="110" t="str">
        <f>IF(A26="","",'STP2'!M19)</f>
        <v/>
      </c>
      <c r="G26" s="93" t="str">
        <f>IF(A26="","",'STP2'!N19)</f>
        <v/>
      </c>
      <c r="H26" s="139" t="str">
        <f>IF(A26="","",'STP2'!P19)</f>
        <v/>
      </c>
      <c r="I26" s="93" t="str">
        <f>IF(A26="","",'STP2'!Q19)</f>
        <v/>
      </c>
      <c r="J26" s="93" t="str">
        <f>IF(A26="","",'STP2'!S19)</f>
        <v/>
      </c>
      <c r="K26" s="93" t="str">
        <f>IF(A26="","",'STP2'!T19)</f>
        <v/>
      </c>
      <c r="L26" s="93" t="str">
        <f>IF(A26="","",'STP2'!V19)</f>
        <v/>
      </c>
      <c r="M26" s="93" t="str">
        <f>IF(A26="","",'STP2'!W19)</f>
        <v/>
      </c>
      <c r="N26" s="94" t="str">
        <f t="shared" si="0"/>
        <v/>
      </c>
      <c r="O26" s="93" t="str">
        <f>IF(A26="","",'STP2'!X19)</f>
        <v/>
      </c>
      <c r="P26" s="93" t="str">
        <f>IF(A26="","",'STP2'!Y19)</f>
        <v/>
      </c>
      <c r="Q26" s="106" t="str">
        <f>IF(A26="","",'STP2'!Z19)</f>
        <v/>
      </c>
      <c r="R26" s="242">
        <f t="shared" si="1"/>
        <v>0</v>
      </c>
      <c r="S26" s="242">
        <f t="shared" si="2"/>
        <v>0</v>
      </c>
      <c r="T26" s="246">
        <f t="shared" si="3"/>
        <v>0</v>
      </c>
      <c r="U26" s="247">
        <f t="shared" si="4"/>
        <v>0</v>
      </c>
      <c r="V26" s="247">
        <f t="shared" si="5"/>
        <v>0</v>
      </c>
      <c r="W26" s="248">
        <f t="shared" si="6"/>
        <v>0</v>
      </c>
      <c r="Y26" s="246">
        <f t="shared" si="7"/>
        <v>0</v>
      </c>
      <c r="Z26" s="247">
        <f t="shared" si="8"/>
        <v>0</v>
      </c>
      <c r="AA26" s="247">
        <f t="shared" si="9"/>
        <v>0</v>
      </c>
      <c r="AB26" s="247">
        <f t="shared" si="10"/>
        <v>0</v>
      </c>
      <c r="AD26" s="296" t="str">
        <f t="shared" si="11"/>
        <v/>
      </c>
      <c r="AE26" s="297" t="str">
        <f>'STP2'!AZ19</f>
        <v/>
      </c>
      <c r="AF26" s="296"/>
      <c r="AP26">
        <f t="shared" si="12"/>
        <v>0</v>
      </c>
    </row>
    <row r="27" spans="1:42" x14ac:dyDescent="0.25">
      <c r="A27" s="72" t="str">
        <f>IF('STP2'!J20="99","",'STP2'!J20)</f>
        <v/>
      </c>
      <c r="B27" s="73" t="str">
        <f>IF('STP2'!K20="X","",'STP2'!K20)</f>
        <v/>
      </c>
      <c r="C27" s="105" t="str">
        <f>IF('STP2'!I20&lt;&gt;"X",'STP2'!I20,"")</f>
        <v/>
      </c>
      <c r="D27" s="138" t="str">
        <f>IF(A27="","",'STP2'!M20+'STP2'!P20+'STP2'!S20+'STP2'!V20)</f>
        <v/>
      </c>
      <c r="E27" s="106" t="str">
        <f>IF(A27="","",'STP2'!N20+'STP2'!Q20+'STP2'!T20+'STP2'!W20)</f>
        <v/>
      </c>
      <c r="F27" s="110" t="str">
        <f>IF(A27="","",'STP2'!M20)</f>
        <v/>
      </c>
      <c r="G27" s="93" t="str">
        <f>IF(A27="","",'STP2'!N20)</f>
        <v/>
      </c>
      <c r="H27" s="139" t="str">
        <f>IF(A27="","",'STP2'!P20)</f>
        <v/>
      </c>
      <c r="I27" s="93" t="str">
        <f>IF(A27="","",'STP2'!Q20)</f>
        <v/>
      </c>
      <c r="J27" s="93" t="str">
        <f>IF(A27="","",'STP2'!S20)</f>
        <v/>
      </c>
      <c r="K27" s="93" t="str">
        <f>IF(A27="","",'STP2'!T20)</f>
        <v/>
      </c>
      <c r="L27" s="93" t="str">
        <f>IF(A27="","",'STP2'!V20)</f>
        <v/>
      </c>
      <c r="M27" s="93" t="str">
        <f>IF(A27="","",'STP2'!W20)</f>
        <v/>
      </c>
      <c r="N27" s="94" t="str">
        <f t="shared" si="0"/>
        <v/>
      </c>
      <c r="O27" s="93" t="str">
        <f>IF(A27="","",'STP2'!X20)</f>
        <v/>
      </c>
      <c r="P27" s="93" t="str">
        <f>IF(A27="","",'STP2'!Y20)</f>
        <v/>
      </c>
      <c r="Q27" s="106" t="str">
        <f>IF(A27="","",'STP2'!Z20)</f>
        <v/>
      </c>
      <c r="R27" s="242">
        <f t="shared" si="1"/>
        <v>0</v>
      </c>
      <c r="S27" s="242">
        <f t="shared" si="2"/>
        <v>0</v>
      </c>
      <c r="T27" s="246">
        <f t="shared" si="3"/>
        <v>0</v>
      </c>
      <c r="U27" s="247">
        <f t="shared" si="4"/>
        <v>0</v>
      </c>
      <c r="V27" s="247">
        <f t="shared" si="5"/>
        <v>0</v>
      </c>
      <c r="W27" s="248">
        <f t="shared" si="6"/>
        <v>0</v>
      </c>
      <c r="Y27" s="246">
        <f t="shared" si="7"/>
        <v>0</v>
      </c>
      <c r="Z27" s="247">
        <f t="shared" si="8"/>
        <v>0</v>
      </c>
      <c r="AA27" s="247">
        <f t="shared" si="9"/>
        <v>0</v>
      </c>
      <c r="AB27" s="247">
        <f t="shared" si="10"/>
        <v>0</v>
      </c>
      <c r="AD27" s="296" t="str">
        <f t="shared" si="11"/>
        <v/>
      </c>
      <c r="AE27" s="297" t="str">
        <f>'STP2'!AZ20</f>
        <v/>
      </c>
      <c r="AF27" s="296"/>
      <c r="AP27">
        <f t="shared" si="12"/>
        <v>0</v>
      </c>
    </row>
    <row r="28" spans="1:42" x14ac:dyDescent="0.25">
      <c r="A28" s="72" t="str">
        <f>IF('STP2'!J21="99","",'STP2'!J21)</f>
        <v/>
      </c>
      <c r="B28" s="73" t="str">
        <f>IF('STP2'!K21="X","",'STP2'!K21)</f>
        <v/>
      </c>
      <c r="C28" s="105" t="str">
        <f>IF('STP2'!I21&lt;&gt;"X",'STP2'!I21,"")</f>
        <v/>
      </c>
      <c r="D28" s="138" t="str">
        <f>IF(A28="","",'STP2'!M21+'STP2'!P21+'STP2'!S21+'STP2'!V21)</f>
        <v/>
      </c>
      <c r="E28" s="106" t="str">
        <f>IF(A28="","",'STP2'!N21+'STP2'!Q21+'STP2'!T21+'STP2'!W21)</f>
        <v/>
      </c>
      <c r="F28" s="110" t="str">
        <f>IF(A28="","",'STP2'!M21)</f>
        <v/>
      </c>
      <c r="G28" s="93" t="str">
        <f>IF(A28="","",'STP2'!N21)</f>
        <v/>
      </c>
      <c r="H28" s="139" t="str">
        <f>IF(A28="","",'STP2'!P21)</f>
        <v/>
      </c>
      <c r="I28" s="93" t="str">
        <f>IF(A28="","",'STP2'!Q21)</f>
        <v/>
      </c>
      <c r="J28" s="93" t="str">
        <f>IF(A28="","",'STP2'!S21)</f>
        <v/>
      </c>
      <c r="K28" s="93" t="str">
        <f>IF(A28="","",'STP2'!T21)</f>
        <v/>
      </c>
      <c r="L28" s="93" t="str">
        <f>IF(A28="","",'STP2'!V21)</f>
        <v/>
      </c>
      <c r="M28" s="93" t="str">
        <f>IF(A28="","",'STP2'!W21)</f>
        <v/>
      </c>
      <c r="N28" s="94" t="str">
        <f t="shared" si="0"/>
        <v/>
      </c>
      <c r="O28" s="93" t="str">
        <f>IF(A28="","",'STP2'!X21)</f>
        <v/>
      </c>
      <c r="P28" s="93" t="str">
        <f>IF(A28="","",'STP2'!Y21)</f>
        <v/>
      </c>
      <c r="Q28" s="106" t="str">
        <f>IF(A28="","",'STP2'!Z21)</f>
        <v/>
      </c>
      <c r="R28" s="242">
        <f t="shared" si="1"/>
        <v>0</v>
      </c>
      <c r="S28" s="242">
        <f t="shared" si="2"/>
        <v>0</v>
      </c>
      <c r="T28" s="246">
        <f t="shared" si="3"/>
        <v>0</v>
      </c>
      <c r="U28" s="247">
        <f t="shared" si="4"/>
        <v>0</v>
      </c>
      <c r="V28" s="247">
        <f t="shared" si="5"/>
        <v>0</v>
      </c>
      <c r="W28" s="248">
        <f t="shared" si="6"/>
        <v>0</v>
      </c>
      <c r="Y28" s="246">
        <f t="shared" si="7"/>
        <v>0</v>
      </c>
      <c r="Z28" s="247">
        <f t="shared" si="8"/>
        <v>0</v>
      </c>
      <c r="AA28" s="247">
        <f t="shared" si="9"/>
        <v>0</v>
      </c>
      <c r="AB28" s="247">
        <f t="shared" si="10"/>
        <v>0</v>
      </c>
      <c r="AD28" s="296" t="str">
        <f t="shared" si="11"/>
        <v/>
      </c>
      <c r="AE28" s="297" t="str">
        <f>'STP2'!AZ21</f>
        <v/>
      </c>
      <c r="AF28" s="296"/>
      <c r="AP28">
        <f t="shared" si="12"/>
        <v>0</v>
      </c>
    </row>
    <row r="29" spans="1:42" x14ac:dyDescent="0.25">
      <c r="A29" s="72" t="str">
        <f>IF('STP2'!J22="99","",'STP2'!J22)</f>
        <v/>
      </c>
      <c r="B29" s="73" t="str">
        <f>IF('STP2'!K22="X","",'STP2'!K22)</f>
        <v/>
      </c>
      <c r="C29" s="105" t="str">
        <f>IF('STP2'!I22&lt;&gt;"X",'STP2'!I22,"")</f>
        <v/>
      </c>
      <c r="D29" s="138" t="str">
        <f>IF(A29="","",'STP2'!M22+'STP2'!P22+'STP2'!S22+'STP2'!V22)</f>
        <v/>
      </c>
      <c r="E29" s="106" t="str">
        <f>IF(A29="","",'STP2'!N22+'STP2'!Q22+'STP2'!T22+'STP2'!W22)</f>
        <v/>
      </c>
      <c r="F29" s="110" t="str">
        <f>IF(A29="","",'STP2'!M22)</f>
        <v/>
      </c>
      <c r="G29" s="93" t="str">
        <f>IF(A29="","",'STP2'!N22)</f>
        <v/>
      </c>
      <c r="H29" s="139" t="str">
        <f>IF(A29="","",'STP2'!P22)</f>
        <v/>
      </c>
      <c r="I29" s="93" t="str">
        <f>IF(A29="","",'STP2'!Q22)</f>
        <v/>
      </c>
      <c r="J29" s="93" t="str">
        <f>IF(A29="","",'STP2'!S22)</f>
        <v/>
      </c>
      <c r="K29" s="93" t="str">
        <f>IF(A29="","",'STP2'!T22)</f>
        <v/>
      </c>
      <c r="L29" s="93" t="str">
        <f>IF(A29="","",'STP2'!V22)</f>
        <v/>
      </c>
      <c r="M29" s="93" t="str">
        <f>IF(A29="","",'STP2'!W22)</f>
        <v/>
      </c>
      <c r="N29" s="94" t="str">
        <f t="shared" si="0"/>
        <v/>
      </c>
      <c r="O29" s="93" t="str">
        <f>IF(A29="","",'STP2'!X22)</f>
        <v/>
      </c>
      <c r="P29" s="93" t="str">
        <f>IF(A29="","",'STP2'!Y22)</f>
        <v/>
      </c>
      <c r="Q29" s="106" t="str">
        <f>IF(A29="","",'STP2'!Z22)</f>
        <v/>
      </c>
      <c r="R29" s="242">
        <f t="shared" si="1"/>
        <v>0</v>
      </c>
      <c r="S29" s="242">
        <f t="shared" si="2"/>
        <v>0</v>
      </c>
      <c r="T29" s="246">
        <f t="shared" si="3"/>
        <v>0</v>
      </c>
      <c r="U29" s="247">
        <f t="shared" si="4"/>
        <v>0</v>
      </c>
      <c r="V29" s="247">
        <f t="shared" si="5"/>
        <v>0</v>
      </c>
      <c r="W29" s="248">
        <f t="shared" si="6"/>
        <v>0</v>
      </c>
      <c r="Y29" s="246">
        <f t="shared" si="7"/>
        <v>0</v>
      </c>
      <c r="Z29" s="247">
        <f t="shared" si="8"/>
        <v>0</v>
      </c>
      <c r="AA29" s="247">
        <f t="shared" si="9"/>
        <v>0</v>
      </c>
      <c r="AB29" s="247">
        <f t="shared" si="10"/>
        <v>0</v>
      </c>
      <c r="AD29" s="296" t="str">
        <f t="shared" si="11"/>
        <v/>
      </c>
      <c r="AE29" s="297" t="str">
        <f>'STP2'!AZ22</f>
        <v/>
      </c>
      <c r="AF29" s="296"/>
      <c r="AP29">
        <f t="shared" si="12"/>
        <v>0</v>
      </c>
    </row>
    <row r="30" spans="1:42" ht="15.75" thickBot="1" x14ac:dyDescent="0.3">
      <c r="A30" s="72" t="str">
        <f>IF('STP2'!J23="99","",'STP2'!J23)</f>
        <v/>
      </c>
      <c r="B30" s="73" t="str">
        <f>IF('STP2'!K23="X","",'STP2'!K23)</f>
        <v/>
      </c>
      <c r="C30" s="105" t="str">
        <f>IF('STP2'!I23&lt;&gt;"X",'STP2'!I23,"")</f>
        <v/>
      </c>
      <c r="D30" s="138" t="str">
        <f>IF(A30="","",'STP2'!M23+'STP2'!P23+'STP2'!S23+'STP2'!V23)</f>
        <v/>
      </c>
      <c r="E30" s="106" t="str">
        <f>IF(A30="","",'STP2'!N23+'STP2'!Q23+'STP2'!T23+'STP2'!W23)</f>
        <v/>
      </c>
      <c r="F30" s="110" t="str">
        <f>IF(A30="","",'STP2'!M23)</f>
        <v/>
      </c>
      <c r="G30" s="93" t="str">
        <f>IF(A30="","",'STP2'!N23)</f>
        <v/>
      </c>
      <c r="H30" s="139" t="str">
        <f>IF(A30="","",'STP2'!P23)</f>
        <v/>
      </c>
      <c r="I30" s="93" t="str">
        <f>IF(A30="","",'STP2'!Q23)</f>
        <v/>
      </c>
      <c r="J30" s="93" t="str">
        <f>IF(A30="","",'STP2'!S23)</f>
        <v/>
      </c>
      <c r="K30" s="93" t="str">
        <f>IF(A30="","",'STP2'!T23)</f>
        <v/>
      </c>
      <c r="L30" s="93" t="str">
        <f>IF(A30="","",'STP2'!V23)</f>
        <v/>
      </c>
      <c r="M30" s="93" t="str">
        <f>IF(A30="","",'STP2'!W23)</f>
        <v/>
      </c>
      <c r="N30" s="94" t="str">
        <f t="shared" si="0"/>
        <v/>
      </c>
      <c r="O30" s="93" t="str">
        <f>IF(A30="","",'STP2'!X23)</f>
        <v/>
      </c>
      <c r="P30" s="93" t="str">
        <f>IF(A30="","",'STP2'!Y23)</f>
        <v/>
      </c>
      <c r="Q30" s="106" t="str">
        <f>IF(A30="","",'STP2'!Z23)</f>
        <v/>
      </c>
      <c r="R30" s="242">
        <f t="shared" si="1"/>
        <v>0</v>
      </c>
      <c r="S30" s="242">
        <f t="shared" si="2"/>
        <v>0</v>
      </c>
      <c r="T30" s="249">
        <f t="shared" si="3"/>
        <v>0</v>
      </c>
      <c r="U30" s="250">
        <f t="shared" si="4"/>
        <v>0</v>
      </c>
      <c r="V30" s="250">
        <f t="shared" si="5"/>
        <v>0</v>
      </c>
      <c r="W30" s="251">
        <f t="shared" si="6"/>
        <v>0</v>
      </c>
      <c r="Y30" s="252">
        <f t="shared" si="7"/>
        <v>0</v>
      </c>
      <c r="Z30" s="253">
        <f t="shared" si="8"/>
        <v>0</v>
      </c>
      <c r="AA30" s="253">
        <f t="shared" si="9"/>
        <v>0</v>
      </c>
      <c r="AB30" s="253">
        <f t="shared" si="10"/>
        <v>0</v>
      </c>
      <c r="AD30" s="296" t="str">
        <f t="shared" si="11"/>
        <v/>
      </c>
      <c r="AE30" s="297" t="str">
        <f>'STP2'!AZ23</f>
        <v/>
      </c>
      <c r="AF30" s="296"/>
      <c r="AP30">
        <f t="shared" si="12"/>
        <v>0</v>
      </c>
    </row>
    <row r="31" spans="1:42" s="12" customFormat="1" ht="15.75" thickBot="1" x14ac:dyDescent="0.3">
      <c r="A31" s="341" t="s">
        <v>28</v>
      </c>
      <c r="B31" s="342"/>
      <c r="C31" s="342"/>
      <c r="D31" s="56">
        <f t="shared" ref="D31:N31" si="13">SUM(D9:D30)</f>
        <v>160</v>
      </c>
      <c r="E31" s="60">
        <f t="shared" si="13"/>
        <v>22</v>
      </c>
      <c r="F31" s="59">
        <f t="shared" si="13"/>
        <v>29</v>
      </c>
      <c r="G31" s="57">
        <f t="shared" si="13"/>
        <v>3</v>
      </c>
      <c r="H31" s="57">
        <f t="shared" si="13"/>
        <v>34</v>
      </c>
      <c r="I31" s="57">
        <f t="shared" si="13"/>
        <v>7</v>
      </c>
      <c r="J31" s="57">
        <f t="shared" si="13"/>
        <v>50</v>
      </c>
      <c r="K31" s="57">
        <f t="shared" si="13"/>
        <v>5</v>
      </c>
      <c r="L31" s="57">
        <f t="shared" si="13"/>
        <v>47</v>
      </c>
      <c r="M31" s="57">
        <f t="shared" si="13"/>
        <v>7</v>
      </c>
      <c r="N31" s="58">
        <f t="shared" si="13"/>
        <v>160</v>
      </c>
      <c r="O31" s="111">
        <f>SUM(O9:O30)</f>
        <v>138</v>
      </c>
      <c r="P31" s="57">
        <f>SUM(P9:P30)</f>
        <v>30</v>
      </c>
      <c r="Q31" s="60">
        <f>SUM(Q9:Q30)</f>
        <v>0</v>
      </c>
      <c r="R31" s="254">
        <f t="shared" ref="R31:W31" si="14">SUM(R9:R30)</f>
        <v>0</v>
      </c>
      <c r="S31" s="255">
        <f t="shared" si="14"/>
        <v>0</v>
      </c>
      <c r="T31" s="256">
        <f t="shared" si="14"/>
        <v>0</v>
      </c>
      <c r="U31" s="257">
        <f t="shared" si="14"/>
        <v>0</v>
      </c>
      <c r="V31" s="257">
        <f t="shared" si="14"/>
        <v>0</v>
      </c>
      <c r="W31" s="258">
        <f t="shared" si="14"/>
        <v>0</v>
      </c>
      <c r="X31" s="259">
        <f>SUM(Y31:AB31)</f>
        <v>0</v>
      </c>
      <c r="Y31" s="256">
        <f>SUM(Y9:Y30)</f>
        <v>0</v>
      </c>
      <c r="Z31" s="257">
        <f>SUM(Z9:Z30)</f>
        <v>0</v>
      </c>
      <c r="AA31" s="257">
        <f>SUM(AA9:AA30)</f>
        <v>0</v>
      </c>
      <c r="AB31" s="257">
        <f>SUM(AB9:AB30)</f>
        <v>0</v>
      </c>
      <c r="AD31" s="298">
        <f>SUM(AD9:AD30)</f>
        <v>16</v>
      </c>
      <c r="AE31" s="298">
        <f>SUM(AE9:AE30)</f>
        <v>16</v>
      </c>
      <c r="AF31" s="298">
        <f>SUM(AF9:AF30)</f>
        <v>0</v>
      </c>
    </row>
    <row r="32" spans="1:42" s="12" customFormat="1" x14ac:dyDescent="0.25">
      <c r="A32" s="50" t="s">
        <v>45</v>
      </c>
      <c r="B32" s="51"/>
      <c r="C32" s="102">
        <f>'STP1'!L2+'STP1'!M2+'STP1'!N2</f>
        <v>1</v>
      </c>
      <c r="D32" s="119"/>
      <c r="E32" s="122"/>
      <c r="F32" s="112">
        <f>F31</f>
        <v>29</v>
      </c>
      <c r="G32" s="62">
        <f>G31</f>
        <v>3</v>
      </c>
      <c r="H32" s="61"/>
      <c r="I32" s="61"/>
      <c r="J32" s="61"/>
      <c r="K32" s="61"/>
      <c r="L32" s="61"/>
      <c r="M32" s="61"/>
      <c r="N32" s="107">
        <f>F32</f>
        <v>29</v>
      </c>
      <c r="O32" s="55"/>
      <c r="P32" s="54"/>
      <c r="Q32" s="64"/>
      <c r="R32" s="237"/>
      <c r="S32" s="260" t="s">
        <v>66</v>
      </c>
      <c r="T32" s="261">
        <f>C32-T31</f>
        <v>1</v>
      </c>
      <c r="U32" s="261">
        <f>C33-U31</f>
        <v>2</v>
      </c>
      <c r="V32" s="261">
        <f>C34-V31</f>
        <v>2</v>
      </c>
      <c r="W32" s="262">
        <f>C35-W31</f>
        <v>2</v>
      </c>
      <c r="X32" s="263" t="s">
        <v>91</v>
      </c>
      <c r="Y32" s="264">
        <f>$N$32-$Y$31</f>
        <v>29</v>
      </c>
      <c r="Z32" s="261">
        <f>$N$33-$Z$31</f>
        <v>34</v>
      </c>
      <c r="AA32" s="261">
        <f>$N$34-$AA$31</f>
        <v>50</v>
      </c>
      <c r="AB32" s="261">
        <f>$N$35-$AB$31</f>
        <v>47</v>
      </c>
    </row>
    <row r="33" spans="1:80" s="12" customFormat="1" x14ac:dyDescent="0.25">
      <c r="A33" s="50" t="s">
        <v>46</v>
      </c>
      <c r="B33" s="51"/>
      <c r="C33" s="102">
        <f>'STP1'!U2+'STP1'!V2+'STP1'!W2</f>
        <v>2</v>
      </c>
      <c r="D33" s="120"/>
      <c r="E33" s="123"/>
      <c r="F33" s="113"/>
      <c r="G33" s="61"/>
      <c r="H33" s="63">
        <f>H31</f>
        <v>34</v>
      </c>
      <c r="I33" s="63">
        <f>I31</f>
        <v>7</v>
      </c>
      <c r="J33" s="61"/>
      <c r="K33" s="61"/>
      <c r="L33" s="61"/>
      <c r="M33" s="61"/>
      <c r="N33" s="65">
        <f>H33</f>
        <v>34</v>
      </c>
      <c r="O33" s="55"/>
      <c r="P33" s="54"/>
      <c r="Q33" s="64"/>
      <c r="R33" s="265"/>
      <c r="S33" s="266">
        <f>SUM(T32:W32)</f>
        <v>7</v>
      </c>
      <c r="T33" s="42"/>
      <c r="U33" s="42"/>
      <c r="V33" s="42"/>
      <c r="W33" s="42"/>
      <c r="X33" s="266">
        <f>SUM(Y32:AB32)</f>
        <v>160</v>
      </c>
      <c r="Y33" s="42"/>
      <c r="Z33" s="42"/>
      <c r="AA33" s="42"/>
      <c r="AB33" s="42"/>
    </row>
    <row r="34" spans="1:80" s="12" customFormat="1" x14ac:dyDescent="0.25">
      <c r="A34" s="50" t="s">
        <v>47</v>
      </c>
      <c r="B34" s="51"/>
      <c r="C34" s="102">
        <f>'STP1'!AD2+'STP1'!AE2+'STP1'!AF2</f>
        <v>2</v>
      </c>
      <c r="D34" s="118"/>
      <c r="E34" s="123"/>
      <c r="F34" s="113"/>
      <c r="G34" s="61"/>
      <c r="H34" s="61"/>
      <c r="I34" s="61"/>
      <c r="J34" s="63">
        <f>J31</f>
        <v>50</v>
      </c>
      <c r="K34" s="63">
        <f>K31</f>
        <v>5</v>
      </c>
      <c r="L34" s="61"/>
      <c r="M34" s="61"/>
      <c r="N34" s="65">
        <f>J34</f>
        <v>50</v>
      </c>
      <c r="O34" s="55"/>
      <c r="P34" s="54"/>
      <c r="Q34" s="64"/>
      <c r="R34" s="265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1:80" s="12" customFormat="1" ht="15.75" thickBot="1" x14ac:dyDescent="0.3">
      <c r="A35" s="52" t="s">
        <v>48</v>
      </c>
      <c r="B35" s="53"/>
      <c r="C35" s="103">
        <f>'STP1'!AM2+'STP1'!AN2+'STP1'!AO2</f>
        <v>2</v>
      </c>
      <c r="D35" s="121"/>
      <c r="E35" s="124"/>
      <c r="F35" s="114"/>
      <c r="G35" s="81"/>
      <c r="H35" s="81"/>
      <c r="I35" s="81"/>
      <c r="J35" s="81"/>
      <c r="K35" s="81"/>
      <c r="L35" s="67">
        <f>L31</f>
        <v>47</v>
      </c>
      <c r="M35" s="67">
        <f>M31</f>
        <v>7</v>
      </c>
      <c r="N35" s="68">
        <f>L35</f>
        <v>47</v>
      </c>
      <c r="O35" s="69"/>
      <c r="P35" s="66"/>
      <c r="Q35" s="70"/>
      <c r="R35" s="265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1:80" s="12" customFormat="1" ht="15.75" thickBot="1" x14ac:dyDescent="0.3">
      <c r="A36" s="325" t="s">
        <v>29</v>
      </c>
      <c r="B36" s="326"/>
      <c r="C36" s="71">
        <f>SUM(C32:C35)</f>
        <v>7</v>
      </c>
      <c r="D36" s="14"/>
      <c r="E36" s="340" t="s">
        <v>42</v>
      </c>
      <c r="F36" s="340"/>
      <c r="G36" s="340"/>
      <c r="H36" s="80">
        <f>'STP1'!CE2</f>
        <v>0</v>
      </c>
      <c r="I36" s="29"/>
      <c r="J36" s="14"/>
      <c r="K36" s="29"/>
      <c r="L36" s="339"/>
      <c r="M36" s="339"/>
      <c r="N36" s="339"/>
      <c r="O36" s="14"/>
      <c r="P36" s="104"/>
      <c r="Q36" s="14"/>
      <c r="R36" s="368"/>
      <c r="S36" s="368"/>
      <c r="T36" s="267"/>
      <c r="U36" s="42"/>
      <c r="V36" s="42"/>
      <c r="W36" s="42"/>
      <c r="X36" s="42"/>
      <c r="Y36" s="42"/>
      <c r="Z36" s="42"/>
      <c r="AA36" s="42"/>
      <c r="AB36" s="42"/>
    </row>
    <row r="37" spans="1:80" ht="3.75" customHeight="1" x14ac:dyDescent="0.25">
      <c r="AD37" s="12"/>
      <c r="AE37" s="12"/>
      <c r="AF37" s="12"/>
    </row>
    <row r="38" spans="1:80" s="12" customFormat="1" x14ac:dyDescent="0.25">
      <c r="A38" s="319" t="s">
        <v>10</v>
      </c>
      <c r="B38" s="320"/>
      <c r="C38" s="320"/>
      <c r="D38" s="320"/>
      <c r="E38" s="321"/>
      <c r="F38" s="316" t="s">
        <v>11</v>
      </c>
      <c r="G38" s="317"/>
      <c r="H38" s="317"/>
      <c r="I38" s="317"/>
      <c r="J38" s="317"/>
      <c r="K38" s="318"/>
      <c r="L38" s="364" t="str">
        <f>L1</f>
        <v>MS Parsch - 501102</v>
      </c>
      <c r="M38" s="364"/>
      <c r="N38" s="364"/>
      <c r="O38" s="364"/>
      <c r="P38" s="364"/>
      <c r="Q38" s="364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D38"/>
      <c r="AE38"/>
      <c r="AF38"/>
      <c r="AH38" s="15"/>
      <c r="AP38" s="15"/>
    </row>
    <row r="39" spans="1:80" s="20" customFormat="1" x14ac:dyDescent="0.25">
      <c r="A39" s="351" t="str">
        <f>IF('STP1'!$F$2=0,"Planung",IF('STP1'!$F$2=1,"Vorl. Stellenplan",IF('STP1'!$F$2=2,"Endg. Stellenplan",IF('STP1'!$F$2=3,"Tagesaktueller Stellenplan","")))) &amp; " " &amp; 'STP1'!$A$2</f>
        <v>Planung 2025/26</v>
      </c>
      <c r="B39" s="352"/>
      <c r="C39" s="352"/>
      <c r="D39" s="352"/>
      <c r="E39" s="353"/>
      <c r="F39" s="311" t="s">
        <v>12</v>
      </c>
      <c r="G39" s="312"/>
      <c r="H39" s="312"/>
      <c r="I39" s="312"/>
      <c r="J39" s="312"/>
      <c r="K39" s="313"/>
      <c r="L39" s="314" t="str">
        <f>L2</f>
        <v>Salzburg-Stadt</v>
      </c>
      <c r="M39" s="314"/>
      <c r="N39" s="314"/>
      <c r="O39" s="314"/>
      <c r="P39" s="314"/>
      <c r="Q39" s="314"/>
      <c r="R39" s="268"/>
      <c r="S39" s="268"/>
      <c r="T39" s="268"/>
      <c r="U39" s="268"/>
      <c r="V39" s="269"/>
      <c r="W39" s="269"/>
      <c r="X39" s="269"/>
      <c r="Y39" s="269"/>
      <c r="Z39" s="269"/>
      <c r="AA39" s="269"/>
      <c r="AB39" s="269"/>
      <c r="AC39" s="16"/>
      <c r="AD39" s="12"/>
      <c r="AE39" s="12"/>
      <c r="AF39" s="12"/>
      <c r="AG39" s="17"/>
      <c r="AH39" s="18"/>
      <c r="AI39" s="19"/>
      <c r="AO39" s="12"/>
      <c r="AP39" s="15"/>
      <c r="AQ39" s="305"/>
    </row>
    <row r="40" spans="1:80" s="28" customFormat="1" ht="15.75" thickBot="1" x14ac:dyDescent="0.3">
      <c r="A40" s="357" t="str">
        <f>"Genehmigungsstatus: " &amp; 'STP1'!CC2</f>
        <v>Genehmigungsstatus: geplant</v>
      </c>
      <c r="B40" s="358"/>
      <c r="C40" s="358"/>
      <c r="D40" s="358"/>
      <c r="E40" s="359"/>
      <c r="F40" s="322" t="str">
        <f>F3</f>
        <v>Version 10.1</v>
      </c>
      <c r="G40" s="323"/>
      <c r="H40" s="323"/>
      <c r="I40" s="323"/>
      <c r="J40" s="323"/>
      <c r="K40" s="324"/>
      <c r="L40" s="350" t="str">
        <f>L3</f>
        <v>Stichtag: 01.10.2025</v>
      </c>
      <c r="M40" s="350"/>
      <c r="N40" s="350"/>
      <c r="O40" s="350"/>
      <c r="P40" s="350"/>
      <c r="Q40" s="350"/>
      <c r="R40" s="270"/>
      <c r="S40" s="270"/>
      <c r="T40" s="270"/>
      <c r="U40" s="270"/>
      <c r="V40" s="270"/>
      <c r="W40" s="270"/>
      <c r="X40" s="271"/>
      <c r="Y40" s="270"/>
      <c r="Z40" s="270"/>
      <c r="AA40" s="270"/>
      <c r="AB40" s="270"/>
      <c r="AC40" s="21"/>
      <c r="AD40" s="16"/>
      <c r="AE40" s="16"/>
      <c r="AF40" s="294"/>
      <c r="AG40" s="22"/>
      <c r="AH40" s="23"/>
      <c r="AI40" s="24"/>
      <c r="AJ40" s="24"/>
      <c r="AK40" s="22"/>
      <c r="AL40" s="22"/>
      <c r="AM40" s="22"/>
      <c r="AN40" s="22"/>
      <c r="AO40" s="306"/>
      <c r="AP40" s="307"/>
      <c r="AQ40" s="308"/>
      <c r="AR40" s="22"/>
      <c r="AS40" s="22"/>
      <c r="AT40" s="22"/>
      <c r="AU40" s="25"/>
      <c r="AV40" s="25"/>
      <c r="AW40" s="26"/>
      <c r="AX40" s="22"/>
      <c r="AY40" s="22"/>
      <c r="AZ40" s="22"/>
      <c r="BA40" s="22"/>
      <c r="BB40" s="22"/>
      <c r="BC40" s="22"/>
      <c r="BD40" s="22"/>
      <c r="BE40" s="27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</row>
    <row r="41" spans="1:80" ht="9.75" customHeight="1" thickTop="1" x14ac:dyDescent="0.25">
      <c r="A41" s="30"/>
      <c r="B41" s="30"/>
      <c r="C41" s="31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191"/>
      <c r="R41" s="178"/>
      <c r="S41" s="178"/>
      <c r="AD41" s="22"/>
      <c r="AE41" s="22"/>
      <c r="AF41" s="22"/>
    </row>
    <row r="42" spans="1:80" x14ac:dyDescent="0.25">
      <c r="A42" s="87" t="s">
        <v>30</v>
      </c>
      <c r="B42" s="87"/>
      <c r="C42" s="31"/>
      <c r="D42" s="30"/>
      <c r="E42" s="125"/>
      <c r="F42" s="125"/>
      <c r="H42" s="135"/>
      <c r="I42" s="45" t="s">
        <v>1</v>
      </c>
      <c r="J42" s="45" t="s">
        <v>31</v>
      </c>
      <c r="K42" s="45" t="s">
        <v>41</v>
      </c>
      <c r="M42" s="126" t="s">
        <v>1</v>
      </c>
      <c r="N42" s="126" t="s">
        <v>31</v>
      </c>
      <c r="O42" s="45" t="s">
        <v>41</v>
      </c>
      <c r="Q42" s="188"/>
      <c r="S42" s="178"/>
    </row>
    <row r="43" spans="1:80" x14ac:dyDescent="0.25">
      <c r="A43" s="30"/>
      <c r="B43" s="30"/>
      <c r="C43" s="31"/>
      <c r="D43" s="30"/>
      <c r="E43" s="32"/>
      <c r="H43" s="46" t="s">
        <v>32</v>
      </c>
      <c r="I43" s="136">
        <f>'STP1'!AV2-'STP1'!AW2+'STP1'!AX2</f>
        <v>13</v>
      </c>
      <c r="J43" s="136">
        <f>'STP3'!AF2</f>
        <v>1</v>
      </c>
      <c r="K43" s="35">
        <f>'STP3'!AG2</f>
        <v>1</v>
      </c>
      <c r="L43" s="46" t="s">
        <v>33</v>
      </c>
      <c r="M43" s="90">
        <f>'STP1'!AY2-'STP1'!AZ2+'STP1'!BA2</f>
        <v>5</v>
      </c>
      <c r="N43" s="136">
        <f>'STP3'!AH2</f>
        <v>1</v>
      </c>
      <c r="O43" s="35">
        <f>'STP3'!AI2</f>
        <v>1</v>
      </c>
      <c r="Q43" s="188"/>
      <c r="S43" s="178"/>
    </row>
    <row r="44" spans="1:80" x14ac:dyDescent="0.25">
      <c r="A44" s="30"/>
      <c r="B44" s="30"/>
      <c r="C44" s="31"/>
      <c r="D44" s="30"/>
      <c r="E44" s="32"/>
      <c r="H44" s="46" t="s">
        <v>34</v>
      </c>
      <c r="I44" s="136">
        <f>'STP1'!BB2-'STP1'!BC2+'STP1'!BD2</f>
        <v>81</v>
      </c>
      <c r="J44" s="136">
        <f>'STP3'!AJ2</f>
        <v>7</v>
      </c>
      <c r="K44" s="35">
        <f>'STP3'!AK2</f>
        <v>7</v>
      </c>
      <c r="L44" s="46" t="s">
        <v>9</v>
      </c>
      <c r="M44" s="90">
        <f>'STP1'!BE2-'STP1'!BF2+'STP1'!BG2</f>
        <v>34</v>
      </c>
      <c r="N44" s="136">
        <f>'STP3'!AL2</f>
        <v>1</v>
      </c>
      <c r="O44" s="35">
        <f>'STP3'!AM2</f>
        <v>1</v>
      </c>
      <c r="P44" s="127"/>
      <c r="Q44" s="188"/>
      <c r="S44" s="178"/>
    </row>
    <row r="45" spans="1:80" x14ac:dyDescent="0.25">
      <c r="A45" s="30"/>
      <c r="B45" s="30"/>
      <c r="C45" s="31"/>
      <c r="D45" s="30"/>
      <c r="E45" s="32"/>
      <c r="H45" s="46" t="s">
        <v>5</v>
      </c>
      <c r="I45" s="136">
        <f>'STP1'!BH2-'STP1'!BI2+'STP1'!BJ2</f>
        <v>1</v>
      </c>
      <c r="J45" s="136">
        <f>'STP3'!AN2</f>
        <v>0</v>
      </c>
      <c r="K45" s="35">
        <f>'STP3'!AO2</f>
        <v>0</v>
      </c>
      <c r="M45" s="30"/>
      <c r="N45" s="133"/>
      <c r="O45" s="133"/>
      <c r="P45" s="34"/>
      <c r="Q45" s="189"/>
      <c r="R45" s="272"/>
      <c r="S45" s="178"/>
    </row>
    <row r="46" spans="1:80" ht="9.75" customHeight="1" x14ac:dyDescent="0.25">
      <c r="A46" s="30"/>
      <c r="B46" s="30"/>
      <c r="C46" s="31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88"/>
      <c r="R46" s="178"/>
      <c r="S46" s="178"/>
    </row>
    <row r="47" spans="1:80" x14ac:dyDescent="0.25">
      <c r="A47" s="87" t="s">
        <v>35</v>
      </c>
      <c r="B47" s="87"/>
      <c r="C47" s="87"/>
      <c r="D47" s="87"/>
      <c r="E47" s="87"/>
      <c r="F47" s="87"/>
      <c r="G47" s="87"/>
      <c r="I47" s="82"/>
      <c r="J47" s="82" t="s">
        <v>6</v>
      </c>
      <c r="K47" s="90">
        <f>'STP3'!N2</f>
        <v>3</v>
      </c>
      <c r="L47" s="127"/>
      <c r="M47" s="30"/>
      <c r="N47" s="46" t="s">
        <v>3</v>
      </c>
      <c r="O47" s="136">
        <f>'STP1'!BV2+'STP1'!BW2+'STP1'!BX2+'STP1'!BY2+'STP1'!BZ2</f>
        <v>0</v>
      </c>
      <c r="P47" s="82"/>
      <c r="Q47" s="188"/>
      <c r="S47" s="178"/>
    </row>
    <row r="48" spans="1:80" x14ac:dyDescent="0.25">
      <c r="A48" s="30"/>
      <c r="B48" s="30"/>
      <c r="C48" s="31"/>
      <c r="E48" s="82"/>
      <c r="F48" s="82"/>
      <c r="G48" s="82"/>
      <c r="H48" s="82"/>
      <c r="I48" s="82"/>
      <c r="J48" s="46" t="s">
        <v>37</v>
      </c>
      <c r="K48" s="86">
        <f>'STP3'!O2</f>
        <v>20</v>
      </c>
      <c r="L48" s="127"/>
      <c r="M48" s="30"/>
      <c r="N48" s="46" t="s">
        <v>36</v>
      </c>
      <c r="O48" s="35">
        <f>'STP3'!P2</f>
        <v>0</v>
      </c>
      <c r="P48" s="82"/>
      <c r="Q48" s="189"/>
      <c r="S48" s="178"/>
    </row>
    <row r="49" spans="1:43" ht="3" customHeight="1" x14ac:dyDescent="0.25">
      <c r="A49" s="30"/>
      <c r="B49" s="30"/>
      <c r="C49" s="31"/>
      <c r="D49" s="1"/>
      <c r="E49" s="1"/>
      <c r="F49" s="1"/>
      <c r="G49" s="1"/>
      <c r="H49" s="1"/>
      <c r="I49" s="1"/>
      <c r="J49" s="1"/>
      <c r="K49" s="30"/>
      <c r="M49" s="30"/>
      <c r="N49" s="30"/>
      <c r="O49" s="30"/>
      <c r="P49" s="30"/>
      <c r="Q49" s="188"/>
      <c r="R49" s="178"/>
      <c r="S49" s="178"/>
    </row>
    <row r="50" spans="1:43" ht="15" hidden="1" customHeight="1" x14ac:dyDescent="0.25">
      <c r="A50" s="87"/>
      <c r="B50" s="87"/>
      <c r="C50" s="87"/>
      <c r="D50" s="87"/>
      <c r="E50" s="36"/>
      <c r="F50" s="32"/>
      <c r="G50" s="44"/>
      <c r="H50" s="44"/>
      <c r="I50" s="44"/>
      <c r="J50" s="47"/>
      <c r="K50" s="144"/>
      <c r="L50" s="47"/>
      <c r="M50" s="144"/>
      <c r="N50" s="145"/>
      <c r="O50" s="144"/>
      <c r="P50" s="134"/>
      <c r="Q50" s="189"/>
      <c r="S50" s="178"/>
    </row>
    <row r="51" spans="1:43" ht="15" hidden="1" customHeight="1" x14ac:dyDescent="0.25">
      <c r="A51" s="30"/>
      <c r="B51" s="30"/>
      <c r="C51" s="31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188"/>
      <c r="R51" s="178"/>
      <c r="S51" s="178"/>
    </row>
    <row r="52" spans="1:43" s="180" customFormat="1" ht="12.75" hidden="1" customHeight="1" x14ac:dyDescent="0.25">
      <c r="A52" s="196"/>
      <c r="B52" s="197"/>
      <c r="C52" s="197"/>
      <c r="D52" s="197"/>
      <c r="E52" s="197"/>
      <c r="F52" s="197"/>
      <c r="G52" s="198"/>
      <c r="H52" s="195"/>
      <c r="I52" s="195"/>
      <c r="J52" s="195"/>
      <c r="K52" s="195"/>
      <c r="L52" s="195"/>
      <c r="M52" s="198"/>
      <c r="N52" s="199"/>
      <c r="O52" s="200"/>
      <c r="P52" s="181"/>
      <c r="Q52" s="192"/>
      <c r="S52" s="178"/>
      <c r="AD52"/>
      <c r="AE52"/>
      <c r="AF52"/>
      <c r="AO52"/>
      <c r="AP52"/>
      <c r="AQ52"/>
    </row>
    <row r="53" spans="1:43" s="180" customFormat="1" ht="19.5" hidden="1" customHeight="1" x14ac:dyDescent="0.25">
      <c r="A53" s="201"/>
      <c r="B53" s="202"/>
      <c r="C53" s="202"/>
      <c r="D53" s="202"/>
      <c r="E53" s="202"/>
      <c r="F53" s="202"/>
      <c r="G53" s="198"/>
      <c r="H53" s="196"/>
      <c r="I53" s="195"/>
      <c r="J53" s="195"/>
      <c r="K53" s="195"/>
      <c r="L53" s="195"/>
      <c r="M53" s="198"/>
      <c r="N53" s="199"/>
      <c r="O53" s="200"/>
      <c r="P53" s="182"/>
      <c r="Q53" s="192"/>
      <c r="S53" s="178"/>
      <c r="AD53"/>
      <c r="AE53"/>
      <c r="AF53"/>
      <c r="AO53"/>
      <c r="AP53"/>
      <c r="AQ53"/>
    </row>
    <row r="54" spans="1:43" ht="2.25" customHeight="1" x14ac:dyDescent="0.25">
      <c r="A54" s="30"/>
      <c r="B54" s="30"/>
      <c r="C54" s="3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187"/>
      <c r="R54" s="178"/>
      <c r="S54" s="178"/>
    </row>
    <row r="55" spans="1:43" x14ac:dyDescent="0.25">
      <c r="A55" s="206" t="s">
        <v>103</v>
      </c>
      <c r="B55" s="302"/>
      <c r="C55" s="302"/>
      <c r="D55" s="302"/>
      <c r="E55" s="302"/>
      <c r="F55" s="302"/>
      <c r="G55" s="303"/>
      <c r="H55" s="163">
        <f>'STP3'!AA2</f>
        <v>1</v>
      </c>
      <c r="I55" s="36"/>
      <c r="J55" s="36"/>
      <c r="K55" s="91"/>
      <c r="M55" s="91"/>
      <c r="N55" s="128"/>
      <c r="O55" s="91"/>
      <c r="P55" s="128"/>
      <c r="Q55" s="187"/>
      <c r="S55" s="178"/>
    </row>
    <row r="56" spans="1:43" x14ac:dyDescent="0.25">
      <c r="B56" s="82"/>
      <c r="C56" s="82"/>
      <c r="D56" s="82"/>
      <c r="E56" s="82"/>
      <c r="F56" s="82"/>
      <c r="G56" s="162" t="s">
        <v>69</v>
      </c>
      <c r="H56" s="163">
        <f>AD31</f>
        <v>16</v>
      </c>
      <c r="J56" s="46"/>
      <c r="K56" s="146"/>
      <c r="L56" s="134"/>
      <c r="M56" s="165" t="s">
        <v>68</v>
      </c>
      <c r="N56" s="163">
        <f>'STP1'!$CG$2</f>
        <v>14</v>
      </c>
      <c r="O56" s="164"/>
      <c r="P56" s="147"/>
      <c r="Q56" s="187"/>
      <c r="S56" s="178"/>
    </row>
    <row r="57" spans="1:43" x14ac:dyDescent="0.25">
      <c r="B57" s="82"/>
      <c r="C57" s="82"/>
      <c r="D57" s="82"/>
      <c r="E57" s="82"/>
      <c r="F57" s="82"/>
      <c r="G57" s="162" t="s">
        <v>70</v>
      </c>
      <c r="H57" s="163">
        <f>'STP1'!$CF$2</f>
        <v>0</v>
      </c>
      <c r="J57" s="46"/>
      <c r="K57" s="82"/>
      <c r="L57" s="34"/>
      <c r="M57" s="168" t="s">
        <v>71</v>
      </c>
      <c r="N57" s="163">
        <f>'STP1'!$CI$2</f>
        <v>0</v>
      </c>
      <c r="O57" s="166" t="s">
        <v>67</v>
      </c>
      <c r="P57" s="167">
        <f>H56+H57+N56+N57</f>
        <v>30</v>
      </c>
      <c r="Q57" s="189"/>
      <c r="S57" s="178"/>
    </row>
    <row r="58" spans="1:43" ht="8.25" customHeight="1" x14ac:dyDescent="0.25">
      <c r="A58" s="30"/>
      <c r="B58" s="30"/>
      <c r="C58" s="31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13"/>
      <c r="P58" s="30"/>
      <c r="Q58" s="187"/>
      <c r="R58" s="178"/>
      <c r="S58" s="178"/>
    </row>
    <row r="59" spans="1:43" ht="12" customHeight="1" x14ac:dyDescent="0.25">
      <c r="A59" s="91"/>
      <c r="B59" s="91"/>
      <c r="C59" s="33"/>
      <c r="D59" s="33"/>
      <c r="E59" s="33"/>
      <c r="F59" s="33"/>
      <c r="G59" s="36"/>
      <c r="H59" s="36"/>
      <c r="I59" s="36"/>
      <c r="J59" s="36"/>
      <c r="K59" s="36"/>
      <c r="L59" s="349" t="s">
        <v>59</v>
      </c>
      <c r="M59" s="349"/>
      <c r="N59" s="349"/>
      <c r="O59" s="91"/>
      <c r="P59" s="128"/>
      <c r="Q59" s="187"/>
      <c r="S59" s="178"/>
    </row>
    <row r="60" spans="1:43" x14ac:dyDescent="0.25">
      <c r="A60" s="87" t="s">
        <v>58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92"/>
      <c r="M60" s="90">
        <f>'STP1'!CH2</f>
        <v>98</v>
      </c>
      <c r="N60" s="127"/>
      <c r="O60" s="144"/>
      <c r="Q60" s="189"/>
      <c r="S60" s="178"/>
    </row>
    <row r="61" spans="1:43" ht="10.5" customHeight="1" thickBot="1" x14ac:dyDescent="0.3">
      <c r="A61" s="40"/>
      <c r="B61" s="40"/>
      <c r="C61" s="41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190"/>
      <c r="R61" s="273"/>
      <c r="S61" s="273"/>
    </row>
    <row r="62" spans="1:43" s="154" customFormat="1" ht="16.5" thickTop="1" thickBot="1" x14ac:dyDescent="0.3">
      <c r="A62" s="155" t="s">
        <v>79</v>
      </c>
      <c r="B62" s="151"/>
      <c r="C62" s="151"/>
      <c r="D62" s="151"/>
      <c r="E62" s="151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3" t="s">
        <v>60</v>
      </c>
      <c r="R62" s="274"/>
      <c r="S62" s="274"/>
      <c r="T62" s="275"/>
      <c r="U62" s="275"/>
      <c r="V62" s="275"/>
      <c r="W62" s="275"/>
      <c r="X62" s="275"/>
      <c r="Y62" s="275"/>
      <c r="Z62" s="275"/>
      <c r="AA62" s="275"/>
      <c r="AB62" s="275"/>
      <c r="AD62"/>
      <c r="AE62"/>
      <c r="AF62"/>
      <c r="AO62"/>
      <c r="AP62"/>
      <c r="AQ62"/>
    </row>
    <row r="63" spans="1:43" s="154" customFormat="1" ht="7.5" customHeight="1" thickTop="1" x14ac:dyDescent="0.25">
      <c r="A63" s="169"/>
      <c r="B63" s="170"/>
      <c r="C63" s="170"/>
      <c r="D63" s="170"/>
      <c r="E63" s="170"/>
      <c r="F63" s="171"/>
      <c r="G63" s="238"/>
      <c r="H63" s="171"/>
      <c r="I63" s="239"/>
      <c r="J63" s="171"/>
      <c r="K63" s="239"/>
      <c r="L63" s="171"/>
      <c r="M63" s="171"/>
      <c r="N63" s="171"/>
      <c r="O63" s="171"/>
      <c r="P63" s="171"/>
      <c r="Q63" s="172"/>
      <c r="R63" s="274"/>
      <c r="S63" s="274"/>
      <c r="T63" s="275"/>
      <c r="U63" s="275"/>
      <c r="V63" s="275"/>
      <c r="W63" s="275"/>
      <c r="X63" s="275"/>
      <c r="Y63" s="275"/>
      <c r="Z63" s="275"/>
      <c r="AA63" s="275"/>
      <c r="AB63" s="275"/>
      <c r="AO63"/>
      <c r="AP63"/>
      <c r="AQ63"/>
    </row>
    <row r="64" spans="1:43" x14ac:dyDescent="0.25">
      <c r="A64" s="277" t="s">
        <v>101</v>
      </c>
      <c r="B64" s="83"/>
      <c r="C64" s="83"/>
      <c r="D64" s="83"/>
      <c r="E64" s="83"/>
      <c r="F64" s="46" t="s">
        <v>106</v>
      </c>
      <c r="G64" s="304">
        <f>H55*20</f>
        <v>20</v>
      </c>
      <c r="H64" s="46" t="s">
        <v>50</v>
      </c>
      <c r="I64" s="35">
        <f>IF(OR(RIGHT($L$1,6)="501152",RIGHT($L$1,6)="503162",RIGHT($L$1,6)="503172"),$T$32*27,ROUNDUP($Y$32/25,0)*27)</f>
        <v>54</v>
      </c>
      <c r="J64" s="46" t="s">
        <v>51</v>
      </c>
      <c r="K64" s="35">
        <f>IF(OR(RIGHT($L$1,6)="501152",RIGHT($L$1,6)="503162",RIGHT($L$1,6)="503172"),$U$32*29,ROUNDUP($Z$32/25,0)*29)</f>
        <v>58</v>
      </c>
      <c r="L64" s="46" t="s">
        <v>52</v>
      </c>
      <c r="M64" s="35">
        <f>IF(OR(RIGHT($L$1,6)="501152",RIGHT($L$1,6)="503162",RIGHT($L$1,6)="503172"),$V$32*29,ROUNDUP($AA$32/25,0)*29)</f>
        <v>58</v>
      </c>
      <c r="N64" s="46" t="s">
        <v>53</v>
      </c>
      <c r="O64" s="35">
        <f>IF('STP1'!$A$2="2022/23",IF(OR(RIGHT($L$1,6)="501152",RIGHT($L$1,6)="503162",RIGHT($L$1,6)="503172"),$W$32*30,ROUNDUP($AB$32/25,0)*30),IF(OR(RIGHT($L$1,6)="501152",RIGHT($L$1,6)="503162",RIGHT($L$1,6)="503172"),$W$32*31,ROUNDUP($AB$32/25,0)*31))</f>
        <v>62</v>
      </c>
      <c r="P64" s="1"/>
      <c r="Q64" s="175">
        <f>G64+I64+K64+M64+O64</f>
        <v>252</v>
      </c>
    </row>
    <row r="65" spans="1:32" ht="14.25" customHeight="1" x14ac:dyDescent="0.25">
      <c r="A65" s="83"/>
      <c r="C65" s="83"/>
      <c r="D65" s="83"/>
      <c r="E65" s="83"/>
      <c r="F65" s="173" t="s">
        <v>78</v>
      </c>
      <c r="G65" s="30"/>
      <c r="H65" s="1"/>
      <c r="I65" s="35">
        <f>($I$64/27)*6</f>
        <v>12</v>
      </c>
      <c r="J65" s="1"/>
      <c r="K65" s="35">
        <f>($K$64/29)*6</f>
        <v>12</v>
      </c>
      <c r="L65" s="1"/>
      <c r="M65" s="35">
        <f>($M$64/29)*5</f>
        <v>10</v>
      </c>
      <c r="N65" s="1"/>
      <c r="O65" s="35">
        <f>IF('STP1'!$A$2="2022/23",($O$64/30)*4,($O$64/31)*4)</f>
        <v>8</v>
      </c>
      <c r="P65" s="1"/>
      <c r="Q65" s="175">
        <f>I65+K65+M65+O65</f>
        <v>42</v>
      </c>
      <c r="AD65" s="154"/>
      <c r="AE65" s="154"/>
      <c r="AF65" s="154"/>
    </row>
    <row r="66" spans="1:32" ht="6" customHeight="1" x14ac:dyDescent="0.25">
      <c r="D66" s="83"/>
      <c r="E66" s="83"/>
      <c r="F66" s="33"/>
      <c r="G66" s="279"/>
      <c r="H66" s="1"/>
      <c r="I66" s="278"/>
      <c r="J66" s="278"/>
      <c r="K66" s="278"/>
      <c r="L66" s="278"/>
      <c r="M66" s="278"/>
      <c r="N66" s="278"/>
      <c r="O66" s="1"/>
      <c r="P66" s="1"/>
      <c r="Q66" s="235"/>
      <c r="AD66" s="154"/>
      <c r="AE66" s="154"/>
      <c r="AF66" s="154"/>
    </row>
    <row r="67" spans="1:32" hidden="1" x14ac:dyDescent="0.25">
      <c r="A67" s="83"/>
      <c r="B67" s="83"/>
      <c r="C67" s="83"/>
      <c r="D67" s="83"/>
      <c r="E67" s="83"/>
      <c r="F67" s="33"/>
      <c r="G67" s="30"/>
      <c r="H67" s="46"/>
      <c r="I67" s="144"/>
      <c r="J67" s="145"/>
      <c r="K67" s="144"/>
      <c r="L67" s="145"/>
      <c r="M67" s="144"/>
      <c r="N67" s="145"/>
      <c r="O67" s="144"/>
      <c r="P67" s="150"/>
      <c r="Q67" s="185"/>
      <c r="AD67" s="299"/>
      <c r="AE67" s="299"/>
      <c r="AF67" s="299"/>
    </row>
    <row r="68" spans="1:32" s="42" customFormat="1" ht="14.25" hidden="1" x14ac:dyDescent="0.2">
      <c r="A68" s="33"/>
      <c r="B68" s="83"/>
      <c r="C68" s="83"/>
      <c r="D68" s="83"/>
      <c r="E68" s="83"/>
      <c r="F68" s="33"/>
      <c r="G68" s="30"/>
      <c r="H68" s="1"/>
      <c r="I68" s="144"/>
      <c r="J68" s="150"/>
      <c r="K68" s="144"/>
      <c r="L68" s="150"/>
      <c r="M68" s="144"/>
      <c r="N68" s="150"/>
      <c r="O68" s="144"/>
      <c r="P68" s="150"/>
      <c r="Q68" s="219"/>
      <c r="R68" s="180"/>
      <c r="S68" s="180"/>
      <c r="AD68" s="299"/>
      <c r="AE68" s="299"/>
      <c r="AF68" s="299"/>
    </row>
    <row r="69" spans="1:32" s="42" customFormat="1" ht="15" hidden="1" customHeight="1" x14ac:dyDescent="0.2">
      <c r="A69" s="33"/>
      <c r="B69" s="83"/>
      <c r="C69" s="83"/>
      <c r="D69" s="83"/>
      <c r="E69" s="83"/>
      <c r="F69" s="33"/>
      <c r="G69" s="30"/>
      <c r="H69" s="1"/>
      <c r="I69" s="150"/>
      <c r="J69" s="150"/>
      <c r="K69" s="150"/>
      <c r="L69" s="150"/>
      <c r="M69" s="150"/>
      <c r="N69" s="150"/>
      <c r="O69" s="150"/>
      <c r="P69" s="150"/>
      <c r="Q69" s="219"/>
      <c r="R69" s="180"/>
      <c r="S69" s="180"/>
      <c r="AD69" s="154"/>
      <c r="AE69" s="154"/>
      <c r="AF69" s="154"/>
    </row>
    <row r="70" spans="1:32" s="42" customFormat="1" ht="1.5" customHeight="1" x14ac:dyDescent="0.2">
      <c r="A70" s="33"/>
      <c r="B70" s="83"/>
      <c r="C70" s="83"/>
      <c r="D70" s="83"/>
      <c r="E70" s="83"/>
      <c r="F70" s="33"/>
      <c r="G70" s="30"/>
      <c r="H70" s="1"/>
      <c r="I70" s="150"/>
      <c r="J70" s="150"/>
      <c r="K70" s="150"/>
      <c r="L70" s="150"/>
      <c r="M70" s="150"/>
      <c r="N70" s="145"/>
      <c r="O70" s="146"/>
      <c r="P70" s="150"/>
      <c r="Q70" s="219"/>
      <c r="R70" s="180"/>
      <c r="S70" s="180"/>
      <c r="AD70" s="154"/>
      <c r="AE70" s="154"/>
      <c r="AF70" s="154"/>
    </row>
    <row r="71" spans="1:32" x14ac:dyDescent="0.25">
      <c r="A71" s="206" t="s">
        <v>61</v>
      </c>
      <c r="B71" s="83"/>
      <c r="C71" s="83"/>
      <c r="D71" s="83"/>
      <c r="E71" s="83"/>
      <c r="F71" s="83"/>
      <c r="G71" s="203"/>
      <c r="H71" s="129"/>
      <c r="I71" s="1"/>
      <c r="J71" s="1"/>
      <c r="K71" s="1"/>
      <c r="L71" s="1"/>
      <c r="M71" s="1"/>
      <c r="N71" s="46" t="s">
        <v>84</v>
      </c>
      <c r="O71" s="290">
        <f>$C$36</f>
        <v>7</v>
      </c>
      <c r="P71" s="1"/>
      <c r="Q71" s="309">
        <f>IF(C36&gt;7,20,C36*1.5+2+K47*0.75)</f>
        <v>14.75</v>
      </c>
      <c r="AD71" s="154"/>
      <c r="AE71" s="154"/>
      <c r="AF71" s="154"/>
    </row>
    <row r="72" spans="1:32" ht="12.75" customHeight="1" x14ac:dyDescent="0.25">
      <c r="B72" s="194"/>
      <c r="C72" s="205"/>
      <c r="D72" s="204"/>
      <c r="E72" s="204"/>
      <c r="F72" s="204"/>
      <c r="G72" s="204"/>
      <c r="Q72" s="235"/>
      <c r="AD72" s="154"/>
      <c r="AE72" s="154"/>
      <c r="AF72" s="154"/>
    </row>
    <row r="73" spans="1:32" ht="4.5" hidden="1" customHeight="1" x14ac:dyDescent="0.25">
      <c r="A73" s="33"/>
      <c r="B73" s="33"/>
      <c r="C73" s="130"/>
      <c r="D73" s="33"/>
      <c r="E73" s="33"/>
      <c r="F73" s="33"/>
      <c r="G73" s="30"/>
      <c r="H73" s="1"/>
      <c r="I73" s="1"/>
      <c r="J73" s="1"/>
      <c r="K73" s="1"/>
      <c r="L73" s="1"/>
      <c r="M73" s="1"/>
      <c r="N73" s="1"/>
      <c r="O73" s="1"/>
      <c r="P73" s="1"/>
      <c r="Q73" s="183"/>
      <c r="AD73" s="154"/>
      <c r="AE73" s="154"/>
      <c r="AF73" s="154"/>
    </row>
    <row r="74" spans="1:32" hidden="1" x14ac:dyDescent="0.25">
      <c r="A74" s="89"/>
      <c r="B74" s="141"/>
      <c r="C74" s="89"/>
      <c r="D74" s="89"/>
      <c r="E74" s="89"/>
      <c r="F74" s="148"/>
      <c r="G74" s="144"/>
      <c r="H74" s="145"/>
      <c r="I74" s="144"/>
      <c r="J74" s="145"/>
      <c r="K74" s="144"/>
      <c r="L74" s="145"/>
      <c r="M74" s="144"/>
      <c r="N74" s="145"/>
      <c r="O74" s="144"/>
      <c r="P74" s="1"/>
      <c r="Q74" s="185"/>
      <c r="AD74" s="154"/>
      <c r="AE74" s="154"/>
      <c r="AF74" s="154"/>
    </row>
    <row r="75" spans="1:32" ht="6" customHeight="1" x14ac:dyDescent="0.25">
      <c r="A75" s="33"/>
      <c r="B75" s="33"/>
      <c r="C75" s="130"/>
      <c r="D75" s="33"/>
      <c r="E75" s="33"/>
      <c r="F75" s="149"/>
      <c r="G75" s="13"/>
      <c r="H75" s="150"/>
      <c r="I75" s="150"/>
      <c r="J75" s="150"/>
      <c r="K75" s="150"/>
      <c r="L75" s="150"/>
      <c r="M75" s="150"/>
      <c r="N75" s="150"/>
      <c r="O75" s="150"/>
      <c r="P75" s="1"/>
      <c r="Q75" s="193"/>
      <c r="AD75" s="154"/>
      <c r="AE75" s="154"/>
      <c r="AF75" s="154"/>
    </row>
    <row r="76" spans="1:32" x14ac:dyDescent="0.25">
      <c r="A76" s="89" t="s">
        <v>72</v>
      </c>
      <c r="B76" s="141"/>
      <c r="C76" s="89"/>
      <c r="D76" s="89"/>
      <c r="E76" s="89"/>
      <c r="F76" s="145" t="s">
        <v>77</v>
      </c>
      <c r="G76" s="35">
        <f>K43</f>
        <v>1</v>
      </c>
      <c r="H76" s="145" t="s">
        <v>76</v>
      </c>
      <c r="I76" s="35">
        <f>K44</f>
        <v>7</v>
      </c>
      <c r="J76" s="145" t="s">
        <v>75</v>
      </c>
      <c r="K76" s="35">
        <f>O43</f>
        <v>1</v>
      </c>
      <c r="L76" s="145" t="s">
        <v>74</v>
      </c>
      <c r="M76" s="35">
        <f>O44</f>
        <v>1</v>
      </c>
      <c r="N76" s="145" t="s">
        <v>73</v>
      </c>
      <c r="O76" s="35">
        <f>K45</f>
        <v>0</v>
      </c>
      <c r="P76" s="1"/>
      <c r="Q76" s="175">
        <f>G76+I76+K76+M76+O76</f>
        <v>10</v>
      </c>
      <c r="AD76" s="300"/>
      <c r="AE76" s="300"/>
      <c r="AF76" s="300"/>
    </row>
    <row r="77" spans="1:32" ht="9" customHeight="1" x14ac:dyDescent="0.25">
      <c r="A77" s="33"/>
      <c r="B77" s="33"/>
      <c r="C77" s="130"/>
      <c r="D77" s="33"/>
      <c r="E77" s="33"/>
      <c r="F77" s="33"/>
      <c r="G77" s="30"/>
      <c r="H77" s="1"/>
      <c r="I77" s="1"/>
      <c r="J77" s="1"/>
      <c r="K77" s="1"/>
      <c r="L77" s="1"/>
      <c r="M77" s="1"/>
      <c r="N77" s="1"/>
      <c r="O77" s="1"/>
      <c r="P77" s="1"/>
      <c r="Q77" s="183"/>
      <c r="AD77" s="154"/>
      <c r="AE77" s="154"/>
      <c r="AF77" s="154"/>
    </row>
    <row r="78" spans="1:32" x14ac:dyDescent="0.25">
      <c r="A78" s="89" t="s">
        <v>82</v>
      </c>
      <c r="B78" s="89"/>
      <c r="C78" s="89"/>
      <c r="D78" s="89"/>
      <c r="E78" s="89"/>
      <c r="F78" s="89"/>
      <c r="G78" s="207"/>
      <c r="H78" s="208"/>
      <c r="I78" s="176"/>
      <c r="J78" s="30"/>
      <c r="K78" s="30"/>
      <c r="N78" s="46" t="s">
        <v>99</v>
      </c>
      <c r="O78" s="35">
        <f>$N$31/$C$36</f>
        <v>22.857142857142858</v>
      </c>
      <c r="P78" s="187"/>
      <c r="Q78" s="175">
        <f>ROUND(IF($O$78&gt;=22.5,$N$31*0.23,IF($O$78&gt;=20,$N$31*0.21,IF($O$78&gt;=17.5,$N$31*0.19,IF($O$78&gt;=15,$N$31*0.18,IF($O$78&lt;15,"0"))))),0)</f>
        <v>37</v>
      </c>
      <c r="AD78" s="154"/>
      <c r="AE78" s="154"/>
      <c r="AF78" s="154"/>
    </row>
    <row r="79" spans="1:32" ht="6" customHeight="1" thickBot="1" x14ac:dyDescent="0.3">
      <c r="A79" s="89"/>
      <c r="B79" s="89"/>
      <c r="C79" s="89"/>
      <c r="D79" s="89"/>
      <c r="E79" s="89"/>
      <c r="F79" s="89"/>
      <c r="G79" s="174"/>
      <c r="H79" s="168"/>
      <c r="I79" s="176"/>
      <c r="J79" s="30"/>
      <c r="K79" s="30"/>
      <c r="N79" s="46"/>
      <c r="O79" s="34"/>
      <c r="P79" s="30"/>
      <c r="Q79" s="185"/>
      <c r="AD79" s="154"/>
      <c r="AE79" s="154"/>
      <c r="AF79" s="154"/>
    </row>
    <row r="80" spans="1:32" s="154" customFormat="1" ht="19.5" customHeight="1" thickTop="1" thickBot="1" x14ac:dyDescent="0.3">
      <c r="A80" s="360" t="s">
        <v>97</v>
      </c>
      <c r="B80" s="361"/>
      <c r="C80" s="361"/>
      <c r="D80" s="361"/>
      <c r="E80" s="361"/>
      <c r="F80" s="361"/>
      <c r="G80" s="361"/>
      <c r="H80" s="361"/>
      <c r="I80" s="361"/>
      <c r="J80" s="361"/>
      <c r="K80" s="361"/>
      <c r="L80" s="361"/>
      <c r="M80" s="233"/>
      <c r="N80" s="281"/>
      <c r="O80" s="282"/>
      <c r="P80" s="234" t="s">
        <v>85</v>
      </c>
      <c r="Q80" s="289">
        <f>ROUND(Q64+Q65+Q71+Q76+Q78,1)</f>
        <v>355.8</v>
      </c>
      <c r="R80" s="275"/>
      <c r="S80" s="275"/>
      <c r="T80" s="275"/>
      <c r="U80" s="275"/>
      <c r="V80" s="275"/>
      <c r="W80" s="275"/>
      <c r="X80" s="275"/>
      <c r="Y80" s="275"/>
      <c r="Z80" s="275"/>
      <c r="AA80" s="275"/>
      <c r="AB80" s="275"/>
    </row>
    <row r="81" spans="1:43" ht="2.25" customHeight="1" thickTop="1" x14ac:dyDescent="0.25">
      <c r="A81" s="33"/>
      <c r="B81" s="33"/>
      <c r="C81" s="130"/>
      <c r="D81" s="33"/>
      <c r="E81" s="33"/>
      <c r="F81" s="33"/>
      <c r="G81" s="30"/>
      <c r="H81" s="1"/>
      <c r="I81" s="30"/>
      <c r="J81" s="30"/>
      <c r="K81" s="30"/>
      <c r="L81" s="30"/>
      <c r="M81" s="30"/>
      <c r="N81" s="30"/>
      <c r="O81" s="30"/>
      <c r="P81" s="30"/>
      <c r="Q81" s="183"/>
      <c r="AD81" s="154"/>
      <c r="AE81" s="154"/>
      <c r="AF81" s="154"/>
    </row>
    <row r="82" spans="1:43" s="286" customFormat="1" ht="24" customHeight="1" x14ac:dyDescent="0.2">
      <c r="A82" s="354" t="s">
        <v>98</v>
      </c>
      <c r="B82" s="355"/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6"/>
      <c r="AD82" s="154"/>
      <c r="AE82" s="154"/>
      <c r="AF82" s="154"/>
    </row>
    <row r="83" spans="1:43" ht="18" customHeight="1" x14ac:dyDescent="0.25">
      <c r="A83" s="280" t="s">
        <v>87</v>
      </c>
      <c r="B83" s="33"/>
      <c r="C83" s="130"/>
      <c r="D83" s="33"/>
      <c r="E83" s="33"/>
      <c r="F83" s="33"/>
      <c r="G83" s="30"/>
      <c r="H83" s="1"/>
      <c r="I83" s="30"/>
      <c r="J83" s="30"/>
      <c r="K83" s="30"/>
      <c r="L83" s="30"/>
      <c r="M83" s="30"/>
      <c r="N83" s="30"/>
      <c r="O83" s="30"/>
      <c r="P83" s="30"/>
      <c r="Q83" s="193"/>
      <c r="AD83" s="154"/>
      <c r="AE83" s="154"/>
      <c r="AF83" s="154"/>
    </row>
    <row r="84" spans="1:43" ht="13.5" customHeight="1" x14ac:dyDescent="0.25">
      <c r="A84" s="209" t="s">
        <v>88</v>
      </c>
      <c r="B84" s="33"/>
      <c r="C84" s="130"/>
      <c r="D84" s="33"/>
      <c r="E84" s="33"/>
      <c r="F84" s="33"/>
      <c r="G84" s="30"/>
      <c r="H84" s="1"/>
      <c r="I84" s="30"/>
      <c r="J84" s="30"/>
      <c r="K84" s="30"/>
      <c r="L84" s="30"/>
      <c r="M84" s="30"/>
      <c r="N84" s="30"/>
      <c r="O84" s="30"/>
      <c r="P84" s="30"/>
      <c r="Q84" s="183"/>
      <c r="AD84" s="154"/>
      <c r="AE84" s="154"/>
      <c r="AF84" s="154"/>
    </row>
    <row r="85" spans="1:43" hidden="1" x14ac:dyDescent="0.25">
      <c r="A85" s="141" t="s">
        <v>80</v>
      </c>
      <c r="B85" s="141"/>
      <c r="C85" s="141"/>
      <c r="D85" s="141"/>
      <c r="E85" s="141"/>
      <c r="F85" s="33"/>
      <c r="G85" s="32"/>
      <c r="H85" s="85" t="s">
        <v>38</v>
      </c>
      <c r="I85" s="177">
        <f>O47</f>
        <v>0</v>
      </c>
      <c r="J85" s="30"/>
      <c r="K85" s="30"/>
      <c r="L85" s="46" t="s">
        <v>56</v>
      </c>
      <c r="M85" s="177">
        <f>K47</f>
        <v>3</v>
      </c>
      <c r="N85" s="30"/>
      <c r="O85" s="30"/>
      <c r="P85" s="30"/>
      <c r="Q85" s="184">
        <f>$M$85*5</f>
        <v>15</v>
      </c>
      <c r="AD85" s="154"/>
      <c r="AE85" s="154"/>
      <c r="AF85" s="154"/>
    </row>
    <row r="86" spans="1:43" ht="4.5" customHeight="1" x14ac:dyDescent="0.25">
      <c r="A86" s="33"/>
      <c r="B86" s="33"/>
      <c r="C86" s="130"/>
      <c r="D86" s="33"/>
      <c r="E86" s="33"/>
      <c r="F86" s="33"/>
      <c r="G86" s="30"/>
      <c r="H86" s="30"/>
      <c r="I86" s="30"/>
      <c r="J86" s="30"/>
      <c r="K86" s="30"/>
      <c r="L86" s="30"/>
      <c r="M86" s="178"/>
      <c r="N86" s="30"/>
      <c r="O86" s="30"/>
      <c r="P86" s="30"/>
      <c r="Q86" s="183"/>
    </row>
    <row r="87" spans="1:43" s="154" customFormat="1" ht="15.75" customHeight="1" x14ac:dyDescent="0.25">
      <c r="A87" s="210" t="s">
        <v>83</v>
      </c>
      <c r="B87" s="211"/>
      <c r="C87" s="211"/>
      <c r="D87" s="211"/>
      <c r="E87" s="211"/>
      <c r="F87" s="212"/>
      <c r="G87" s="213"/>
      <c r="H87" s="213"/>
      <c r="I87" s="213"/>
      <c r="J87" s="214"/>
      <c r="K87" s="215"/>
      <c r="L87" s="214"/>
      <c r="M87" s="215"/>
      <c r="N87" s="216"/>
      <c r="O87" s="215"/>
      <c r="P87" s="213"/>
      <c r="Q87" s="283">
        <f>$K$47*5</f>
        <v>15</v>
      </c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D87" s="301"/>
      <c r="AE87" s="301"/>
      <c r="AF87" s="301"/>
      <c r="AO87"/>
      <c r="AP87"/>
      <c r="AQ87"/>
    </row>
    <row r="88" spans="1:43" s="154" customFormat="1" ht="3.75" hidden="1" customHeight="1" x14ac:dyDescent="0.25">
      <c r="A88" s="217"/>
      <c r="B88" s="217"/>
      <c r="C88" s="217"/>
      <c r="D88" s="217"/>
      <c r="E88" s="217"/>
      <c r="F88" s="212"/>
      <c r="G88" s="213"/>
      <c r="H88" s="213"/>
      <c r="I88" s="213"/>
      <c r="J88" s="213"/>
      <c r="K88" s="218"/>
      <c r="L88" s="213"/>
      <c r="M88" s="213"/>
      <c r="N88" s="213"/>
      <c r="O88" s="213"/>
      <c r="P88" s="213"/>
      <c r="Q88" s="284"/>
      <c r="R88" s="275"/>
      <c r="S88" s="275"/>
      <c r="T88" s="275"/>
      <c r="U88" s="275"/>
      <c r="V88" s="275"/>
      <c r="W88" s="275"/>
      <c r="X88" s="275"/>
      <c r="Y88" s="275"/>
      <c r="Z88" s="275"/>
      <c r="AA88" s="275"/>
      <c r="AB88" s="275"/>
      <c r="AD88" s="301"/>
      <c r="AE88" s="301"/>
      <c r="AF88" s="301"/>
      <c r="AO88"/>
      <c r="AP88"/>
      <c r="AQ88"/>
    </row>
    <row r="89" spans="1:43" s="154" customFormat="1" ht="15.75" customHeight="1" x14ac:dyDescent="0.25">
      <c r="A89" s="220" t="s">
        <v>81</v>
      </c>
      <c r="B89" s="217"/>
      <c r="C89" s="217"/>
      <c r="D89" s="217"/>
      <c r="E89" s="217"/>
      <c r="F89" s="212"/>
      <c r="G89" s="213"/>
      <c r="H89" s="213"/>
      <c r="I89" s="213"/>
      <c r="J89" s="221" t="s">
        <v>54</v>
      </c>
      <c r="K89" s="287">
        <f>'STP1'!N2+'STP1'!W2+'STP1'!AF2+'STP1'!AO2</f>
        <v>0</v>
      </c>
      <c r="L89" s="143" t="s">
        <v>40</v>
      </c>
      <c r="M89" s="143">
        <v>4</v>
      </c>
      <c r="N89" s="222" t="s">
        <v>89</v>
      </c>
      <c r="O89" s="213"/>
      <c r="P89" s="213"/>
      <c r="Q89" s="285">
        <f>$K$89*$M$89</f>
        <v>0</v>
      </c>
      <c r="R89" s="275"/>
      <c r="S89" s="275"/>
      <c r="T89" s="275"/>
      <c r="U89" s="275"/>
      <c r="V89" s="275"/>
      <c r="W89" s="275"/>
      <c r="X89" s="275"/>
      <c r="Y89" s="275"/>
      <c r="Z89" s="275"/>
      <c r="AA89" s="275"/>
      <c r="AB89" s="275"/>
      <c r="AD89"/>
      <c r="AE89"/>
      <c r="AF89"/>
      <c r="AO89" s="220"/>
      <c r="AP89" s="220"/>
      <c r="AQ89" s="220"/>
    </row>
    <row r="90" spans="1:43" s="154" customFormat="1" ht="15" customHeight="1" x14ac:dyDescent="0.25">
      <c r="A90" s="220"/>
      <c r="B90" s="220"/>
      <c r="C90" s="220"/>
      <c r="D90" s="220"/>
      <c r="E90" s="220"/>
      <c r="F90" s="213"/>
      <c r="G90" s="213"/>
      <c r="H90" s="213"/>
      <c r="I90" s="213"/>
      <c r="J90" s="221" t="s">
        <v>55</v>
      </c>
      <c r="K90" s="288">
        <f>'STP1'!M2+'STP1'!V2+'STP1'!AE2+'STP1'!AN2</f>
        <v>0</v>
      </c>
      <c r="L90" s="143" t="s">
        <v>40</v>
      </c>
      <c r="M90" s="143">
        <v>8</v>
      </c>
      <c r="N90" s="222" t="s">
        <v>89</v>
      </c>
      <c r="O90" s="213"/>
      <c r="P90" s="213"/>
      <c r="Q90" s="285">
        <f>$K$90*$M$90</f>
        <v>0</v>
      </c>
      <c r="R90" s="275"/>
      <c r="S90" s="275"/>
      <c r="T90" s="275"/>
      <c r="U90" s="275"/>
      <c r="V90" s="275"/>
      <c r="W90" s="275"/>
      <c r="X90" s="275"/>
      <c r="Y90" s="275"/>
      <c r="Z90" s="275"/>
      <c r="AA90" s="275"/>
      <c r="AB90" s="275"/>
      <c r="AD90"/>
      <c r="AE90"/>
      <c r="AF90"/>
      <c r="AO90"/>
      <c r="AP90"/>
      <c r="AQ90"/>
    </row>
    <row r="91" spans="1:43" x14ac:dyDescent="0.25">
      <c r="A91" s="89" t="s">
        <v>102</v>
      </c>
      <c r="B91" s="89"/>
      <c r="C91" s="89"/>
      <c r="D91" s="89"/>
      <c r="E91" s="89"/>
      <c r="F91" s="30"/>
      <c r="G91" s="30"/>
      <c r="H91" s="30"/>
      <c r="I91" s="30"/>
      <c r="J91" s="46"/>
      <c r="K91" s="179"/>
      <c r="L91" s="48"/>
      <c r="M91" s="48"/>
      <c r="N91" s="137"/>
      <c r="O91" s="30"/>
      <c r="P91" s="30"/>
      <c r="Q91" s="285">
        <f>'STP3'!Q2+'STP3'!R2+'STP3'!S2</f>
        <v>0</v>
      </c>
    </row>
    <row r="92" spans="1:43" s="230" customFormat="1" ht="16.5" customHeight="1" x14ac:dyDescent="0.25">
      <c r="A92" s="223" t="s">
        <v>86</v>
      </c>
      <c r="B92" s="224"/>
      <c r="C92" s="224"/>
      <c r="D92" s="224"/>
      <c r="E92" s="224"/>
      <c r="F92" s="225"/>
      <c r="G92" s="225"/>
      <c r="H92" s="225"/>
      <c r="I92" s="225"/>
      <c r="J92" s="226"/>
      <c r="K92" s="227"/>
      <c r="L92" s="228"/>
      <c r="M92" s="229"/>
      <c r="P92" s="231"/>
      <c r="Q92" s="232">
        <f>SUM(AP9:AP30)</f>
        <v>42</v>
      </c>
      <c r="R92" s="276"/>
      <c r="S92" s="276"/>
      <c r="T92" s="276"/>
      <c r="U92" s="276"/>
      <c r="V92" s="276"/>
      <c r="W92" s="276"/>
      <c r="X92" s="276"/>
      <c r="Y92" s="276"/>
      <c r="Z92" s="276"/>
      <c r="AA92" s="276"/>
      <c r="AB92" s="276"/>
      <c r="AD92"/>
      <c r="AE92"/>
      <c r="AF92"/>
      <c r="AO92"/>
      <c r="AP92"/>
      <c r="AQ92"/>
    </row>
    <row r="93" spans="1:43" ht="3" customHeight="1" x14ac:dyDescent="0.25">
      <c r="A93" s="30"/>
      <c r="B93" s="30"/>
      <c r="C93" s="31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186"/>
    </row>
    <row r="94" spans="1:43" ht="34.5" hidden="1" customHeight="1" thickBot="1" x14ac:dyDescent="0.3">
      <c r="A94" s="346" t="s">
        <v>62</v>
      </c>
      <c r="B94" s="347"/>
      <c r="C94" s="347"/>
      <c r="D94" s="347"/>
      <c r="E94" s="347"/>
      <c r="F94" s="347"/>
      <c r="G94" s="347"/>
      <c r="H94" s="347"/>
      <c r="I94" s="347"/>
      <c r="J94" s="347"/>
      <c r="K94" s="347"/>
      <c r="L94" s="347"/>
      <c r="M94" s="348"/>
      <c r="N94" s="131"/>
      <c r="O94" s="132"/>
      <c r="P94" s="88" t="s">
        <v>57</v>
      </c>
      <c r="Q94" s="43" t="e">
        <f>Q80+Q85+Q87+#REF!+Q89</f>
        <v>#REF!</v>
      </c>
    </row>
  </sheetData>
  <sheetProtection algorithmName="SHA-512" hashValue="h8H1GR3JuwjmFb6e/l2xvYaD6laeZ8TZOGkRdAgLxfbfOmVyM8OjNUEZiwuO/9P70M0nfulDhBlK+4juPiVS3A==" saltValue="xJDiy9F+bfpTTziLT3Ho9A==" spinCount="100000" sheet="1" formatColumns="0"/>
  <mergeCells count="33">
    <mergeCell ref="O6:P6"/>
    <mergeCell ref="L38:Q38"/>
    <mergeCell ref="F38:K38"/>
    <mergeCell ref="Y7:AB7"/>
    <mergeCell ref="T7:W7"/>
    <mergeCell ref="R36:S36"/>
    <mergeCell ref="AD7:AD8"/>
    <mergeCell ref="AE7:AF7"/>
    <mergeCell ref="A94:M94"/>
    <mergeCell ref="L59:N59"/>
    <mergeCell ref="F40:K40"/>
    <mergeCell ref="L40:Q40"/>
    <mergeCell ref="A39:E39"/>
    <mergeCell ref="F39:K39"/>
    <mergeCell ref="A82:Q82"/>
    <mergeCell ref="A40:E40"/>
    <mergeCell ref="A80:L80"/>
    <mergeCell ref="A1:E1"/>
    <mergeCell ref="F2:K2"/>
    <mergeCell ref="L39:Q39"/>
    <mergeCell ref="A2:E2"/>
    <mergeCell ref="F1:K1"/>
    <mergeCell ref="A38:E38"/>
    <mergeCell ref="F3:K3"/>
    <mergeCell ref="A36:B36"/>
    <mergeCell ref="L1:Q1"/>
    <mergeCell ref="L2:Q2"/>
    <mergeCell ref="L3:Q3"/>
    <mergeCell ref="A3:E3"/>
    <mergeCell ref="O5:P5"/>
    <mergeCell ref="L36:N36"/>
    <mergeCell ref="E36:G36"/>
    <mergeCell ref="A31:C31"/>
  </mergeCells>
  <phoneticPr fontId="1" type="noConversion"/>
  <pageMargins left="0.59055118110236227" right="0.59055118110236227" top="0.35433070866141736" bottom="0.35433070866141736" header="0.31496062992125984" footer="0.23622047244094491"/>
  <pageSetup paperSize="9" orientation="landscape" r:id="rId1"/>
  <headerFooter>
    <oddFooter>&amp;L&amp;8Ausgedruckt am &amp;D, &amp;T</oddFooter>
  </headerFooter>
  <rowBreaks count="1" manualBreakCount="1">
    <brk id="3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5"/>
  <sheetViews>
    <sheetView topLeftCell="BH1" workbookViewId="0">
      <selection activeCell="CF1" sqref="CF1:CF1048576"/>
    </sheetView>
  </sheetViews>
  <sheetFormatPr baseColWidth="10" defaultColWidth="9.5703125" defaultRowHeight="12.75" x14ac:dyDescent="0.25"/>
  <cols>
    <col min="1" max="1" width="8.5703125" style="4" bestFit="1" customWidth="1"/>
    <col min="2" max="2" width="7.7109375" style="4" bestFit="1" customWidth="1"/>
    <col min="3" max="3" width="8" style="4" bestFit="1" customWidth="1"/>
    <col min="4" max="4" width="6.140625" style="4" bestFit="1" customWidth="1"/>
    <col min="5" max="5" width="26.28515625" style="4" customWidth="1"/>
    <col min="6" max="6" width="6.28515625" style="4" bestFit="1" customWidth="1"/>
    <col min="7" max="7" width="9" style="4" bestFit="1" customWidth="1"/>
    <col min="8" max="8" width="7.7109375" style="4" bestFit="1" customWidth="1"/>
    <col min="9" max="9" width="10.140625" style="4" bestFit="1" customWidth="1"/>
    <col min="10" max="10" width="12.85546875" style="4" bestFit="1" customWidth="1"/>
    <col min="11" max="11" width="13.28515625" style="4" bestFit="1" customWidth="1"/>
    <col min="12" max="12" width="11.42578125" style="4" bestFit="1" customWidth="1"/>
    <col min="13" max="13" width="14.5703125" style="4" bestFit="1" customWidth="1"/>
    <col min="14" max="14" width="14.140625" style="4" bestFit="1" customWidth="1"/>
    <col min="15" max="15" width="3.42578125" style="4" bestFit="1" customWidth="1"/>
    <col min="16" max="16" width="8.42578125" style="4" bestFit="1" customWidth="1"/>
    <col min="17" max="17" width="8.7109375" style="4" bestFit="1" customWidth="1"/>
    <col min="18" max="18" width="10.140625" style="4" bestFit="1" customWidth="1"/>
    <col min="19" max="19" width="12.85546875" style="4" bestFit="1" customWidth="1"/>
    <col min="20" max="20" width="13.28515625" style="4" bestFit="1" customWidth="1"/>
    <col min="21" max="21" width="11.42578125" style="4" bestFit="1" customWidth="1"/>
    <col min="22" max="22" width="14.5703125" style="4" bestFit="1" customWidth="1"/>
    <col min="23" max="23" width="14.140625" style="4" bestFit="1" customWidth="1"/>
    <col min="24" max="24" width="3.42578125" style="4" bestFit="1" customWidth="1"/>
    <col min="25" max="25" width="8.42578125" style="4" bestFit="1" customWidth="1"/>
    <col min="26" max="26" width="8.7109375" style="4" bestFit="1" customWidth="1"/>
    <col min="27" max="27" width="10.140625" style="4" bestFit="1" customWidth="1"/>
    <col min="28" max="28" width="12.85546875" style="4" bestFit="1" customWidth="1"/>
    <col min="29" max="29" width="13.28515625" style="4" bestFit="1" customWidth="1"/>
    <col min="30" max="30" width="11.42578125" style="4" bestFit="1" customWidth="1"/>
    <col min="31" max="31" width="14.5703125" style="4" bestFit="1" customWidth="1"/>
    <col min="32" max="32" width="14.140625" style="4" bestFit="1" customWidth="1"/>
    <col min="33" max="33" width="3.42578125" style="4" bestFit="1" customWidth="1"/>
    <col min="34" max="34" width="8.42578125" style="4" bestFit="1" customWidth="1"/>
    <col min="35" max="35" width="8.7109375" style="4" bestFit="1" customWidth="1"/>
    <col min="36" max="36" width="10.140625" style="4" bestFit="1" customWidth="1"/>
    <col min="37" max="37" width="12.85546875" style="4" bestFit="1" customWidth="1"/>
    <col min="38" max="38" width="13.28515625" style="4" bestFit="1" customWidth="1"/>
    <col min="39" max="39" width="11.42578125" style="4" bestFit="1" customWidth="1"/>
    <col min="40" max="40" width="14.5703125" style="4" bestFit="1" customWidth="1"/>
    <col min="41" max="41" width="14.140625" style="4" bestFit="1" customWidth="1"/>
    <col min="42" max="42" width="3.42578125" style="4" bestFit="1" customWidth="1"/>
    <col min="43" max="43" width="8.42578125" style="4" bestFit="1" customWidth="1"/>
    <col min="44" max="44" width="8.7109375" style="4" bestFit="1" customWidth="1"/>
    <col min="45" max="45" width="9.7109375" style="4" bestFit="1" customWidth="1"/>
    <col min="46" max="46" width="3.28515625" style="4" bestFit="1" customWidth="1"/>
    <col min="47" max="47" width="9" style="4" bestFit="1" customWidth="1"/>
    <col min="48" max="48" width="6.7109375" style="4" bestFit="1" customWidth="1"/>
    <col min="49" max="49" width="13.85546875" style="4" bestFit="1" customWidth="1"/>
    <col min="50" max="50" width="9.7109375" style="4" bestFit="1" customWidth="1"/>
    <col min="51" max="51" width="6.42578125" style="4" bestFit="1" customWidth="1"/>
    <col min="52" max="52" width="13.5703125" style="4" bestFit="1" customWidth="1"/>
    <col min="53" max="53" width="9.42578125" style="4" bestFit="1" customWidth="1"/>
    <col min="54" max="54" width="7.140625" style="4" bestFit="1" customWidth="1"/>
    <col min="55" max="55" width="14.28515625" style="4" bestFit="1" customWidth="1"/>
    <col min="56" max="56" width="10.140625" style="4" bestFit="1" customWidth="1"/>
    <col min="57" max="57" width="9" style="4" bestFit="1" customWidth="1"/>
    <col min="58" max="58" width="16.28515625" style="4" bestFit="1" customWidth="1"/>
    <col min="59" max="59" width="12" style="4" bestFit="1" customWidth="1"/>
    <col min="60" max="60" width="9.7109375" style="4" bestFit="1" customWidth="1"/>
    <col min="61" max="61" width="17" style="4" bestFit="1" customWidth="1"/>
    <col min="62" max="62" width="12.7109375" style="4" bestFit="1" customWidth="1"/>
    <col min="63" max="63" width="8.85546875" style="4" bestFit="1" customWidth="1"/>
    <col min="64" max="72" width="6.7109375" style="4" bestFit="1" customWidth="1"/>
    <col min="73" max="73" width="7.7109375" style="4" bestFit="1" customWidth="1"/>
    <col min="74" max="74" width="9.140625" style="4" bestFit="1" customWidth="1"/>
    <col min="75" max="78" width="10.140625" style="4" bestFit="1" customWidth="1"/>
    <col min="79" max="79" width="10.85546875" style="4" bestFit="1" customWidth="1"/>
    <col min="80" max="80" width="9.5703125" style="4" bestFit="1" customWidth="1"/>
    <col min="81" max="81" width="9.42578125" style="4" bestFit="1" customWidth="1"/>
    <col min="82" max="82" width="12.28515625" style="4" bestFit="1" customWidth="1"/>
    <col min="83" max="83" width="10.140625" style="4" bestFit="1" customWidth="1"/>
    <col min="84" max="84" width="10.42578125" style="4" bestFit="1" customWidth="1"/>
    <col min="85" max="85" width="6.28515625" style="4" bestFit="1" customWidth="1"/>
    <col min="86" max="86" width="6.85546875" style="4" bestFit="1" customWidth="1"/>
    <col min="87" max="87" width="7.85546875" style="4" bestFit="1" customWidth="1"/>
    <col min="88" max="16384" width="9.5703125" style="4"/>
  </cols>
  <sheetData>
    <row r="1" spans="1:87" s="142" customFormat="1" ht="15" customHeight="1" x14ac:dyDescent="0.15">
      <c r="A1" s="291" t="str">
        <f>'[1]211 MS-Schule'!B1</f>
        <v>Schuljahr</v>
      </c>
      <c r="B1" s="291" t="str">
        <f>'[1]211 MS-Schule'!C1</f>
        <v>BezirkNr</v>
      </c>
      <c r="C1" s="291" t="str">
        <f>'[1]211 MS-Schule'!D1</f>
        <v>Schultyp</v>
      </c>
      <c r="D1" s="291" t="str">
        <f>'[1]211 MS-Schule'!E1</f>
        <v>SKZ</v>
      </c>
      <c r="E1" s="291" t="str">
        <f>'[1]211 MS-Schule'!F1</f>
        <v>Schule</v>
      </c>
      <c r="F1" s="291" t="str">
        <f>'[1]211 MS-Schule'!G1</f>
        <v>Status</v>
      </c>
      <c r="G1" s="292" t="str">
        <f>'[1]211 MS-Schule'!H1</f>
        <v>Stichtag</v>
      </c>
      <c r="H1" s="291" t="str">
        <f>'[1]211 MS-Schule'!I1</f>
        <v>Schulart</v>
      </c>
      <c r="I1" s="291" t="str">
        <f>'[1]211 MS-Schule'!J1</f>
        <v>Kl5_Art_HS(x)</v>
      </c>
      <c r="J1" s="291" t="str">
        <f>'[1]211 MS-Schule'!K1</f>
        <v>Kl5_Art_DFK</v>
      </c>
      <c r="K1" s="291" t="str">
        <f>'[1]211 MS-Schule'!L1</f>
        <v>Kl5_Anz_DFK</v>
      </c>
      <c r="L1" s="291" t="str">
        <f>'[1]211 MS-Schule'!M1</f>
        <v>Kl5_Art_MS</v>
      </c>
      <c r="M1" s="291" t="str">
        <f>'[1]211 MS-Schule'!N1</f>
        <v>Kl5_Art_MS-Mu</v>
      </c>
      <c r="N1" s="291" t="str">
        <f>'[1]211 MS-Schule'!O1</f>
        <v>Kl5_Art_MS-Sp</v>
      </c>
      <c r="O1" s="291" t="str">
        <f>'[1]211 MS-Schule'!P1</f>
        <v>Kl5</v>
      </c>
      <c r="P1" s="291" t="str">
        <f>'[1]211 MS-Schule'!Q1</f>
        <v>Kl5_Anz5</v>
      </c>
      <c r="Q1" s="291" t="str">
        <f>'[1]211 MS-Schule'!R1</f>
        <v>KL5_SPF5</v>
      </c>
      <c r="R1" s="291" t="str">
        <f>'[1]211 MS-Schule'!S1</f>
        <v>Kl6_Art_HS(x)</v>
      </c>
      <c r="S1" s="291" t="str">
        <f>'[1]211 MS-Schule'!T1</f>
        <v>Kl6_Art_DFK</v>
      </c>
      <c r="T1" s="291" t="str">
        <f>'[1]211 MS-Schule'!U1</f>
        <v>Kl6_Anz_DFK</v>
      </c>
      <c r="U1" s="291" t="str">
        <f>'[1]211 MS-Schule'!V1</f>
        <v>Kl6_Art_MS</v>
      </c>
      <c r="V1" s="291" t="str">
        <f>'[1]211 MS-Schule'!W1</f>
        <v>Kl6_Art_MS-Mu</v>
      </c>
      <c r="W1" s="291" t="str">
        <f>'[1]211 MS-Schule'!X1</f>
        <v>Kl6_Art_MS-Sp</v>
      </c>
      <c r="X1" s="291" t="str">
        <f>'[1]211 MS-Schule'!Y1</f>
        <v>Kl6</v>
      </c>
      <c r="Y1" s="291" t="str">
        <f>'[1]211 MS-Schule'!Z1</f>
        <v>Kl6_Anz6</v>
      </c>
      <c r="Z1" s="291" t="str">
        <f>'[1]211 MS-Schule'!AA1</f>
        <v>KL6_SPF6</v>
      </c>
      <c r="AA1" s="291" t="str">
        <f>'[1]211 MS-Schule'!AB1</f>
        <v>Kl7_Art_HS(x)</v>
      </c>
      <c r="AB1" s="291" t="str">
        <f>'[1]211 MS-Schule'!AC1</f>
        <v>Kl7_Art_DFK</v>
      </c>
      <c r="AC1" s="291" t="str">
        <f>'[1]211 MS-Schule'!AD1</f>
        <v>Kl7_Anz_DFK</v>
      </c>
      <c r="AD1" s="291" t="str">
        <f>'[1]211 MS-Schule'!AE1</f>
        <v>Kl7_Art_MS</v>
      </c>
      <c r="AE1" s="291" t="str">
        <f>'[1]211 MS-Schule'!AF1</f>
        <v>Kl7_Art_MS-Mu</v>
      </c>
      <c r="AF1" s="291" t="str">
        <f>'[1]211 MS-Schule'!AG1</f>
        <v>Kl7_Art_MS-Sp</v>
      </c>
      <c r="AG1" s="291" t="str">
        <f>'[1]211 MS-Schule'!AH1</f>
        <v>Kl7</v>
      </c>
      <c r="AH1" s="291" t="str">
        <f>'[1]211 MS-Schule'!AI1</f>
        <v>Kl7_Anz7</v>
      </c>
      <c r="AI1" s="291" t="str">
        <f>'[1]211 MS-Schule'!AJ1</f>
        <v>KL7_SPF7</v>
      </c>
      <c r="AJ1" s="291" t="str">
        <f>'[1]211 MS-Schule'!AK1</f>
        <v>Kl8_Art_HS(x)</v>
      </c>
      <c r="AK1" s="291" t="str">
        <f>'[1]211 MS-Schule'!AL1</f>
        <v>Kl8_Art_DFK</v>
      </c>
      <c r="AL1" s="291" t="str">
        <f>'[1]211 MS-Schule'!AM1</f>
        <v>Kl8_Anz_DFK</v>
      </c>
      <c r="AM1" s="291" t="str">
        <f>'[1]211 MS-Schule'!AN1</f>
        <v>Kl8_Art_MS</v>
      </c>
      <c r="AN1" s="291" t="str">
        <f>'[1]211 MS-Schule'!AO1</f>
        <v>Kl8_Art_MS-Mu</v>
      </c>
      <c r="AO1" s="291" t="str">
        <f>'[1]211 MS-Schule'!AP1</f>
        <v>Kl8_Art_MS-Sp</v>
      </c>
      <c r="AP1" s="291" t="str">
        <f>'[1]211 MS-Schule'!AQ1</f>
        <v>Kl8</v>
      </c>
      <c r="AQ1" s="291" t="str">
        <f>'[1]211 MS-Schule'!AR1</f>
        <v>Kl8_Anz8</v>
      </c>
      <c r="AR1" s="291" t="str">
        <f>'[1]211 MS-Schule'!AS1</f>
        <v>KL8_SPF8</v>
      </c>
      <c r="AS1" s="291" t="str">
        <f>'[1]211 MS-Schule'!AT1</f>
        <v>NDSprache</v>
      </c>
      <c r="AT1" s="291" t="str">
        <f>'[1]211 MS-Schule'!AU1</f>
        <v>AO</v>
      </c>
      <c r="AU1" s="291" t="str">
        <f>'[1]211 MS-Schule'!AV1</f>
        <v>SprengelF</v>
      </c>
      <c r="AV1" s="291" t="str">
        <f>'[1]211 MS-Schule'!AW1</f>
        <v>Rel_RK</v>
      </c>
      <c r="AW1" s="291" t="str">
        <f>'[1]211 MS-Schule'!AX1</f>
        <v>Rel_RK_Abmeld</v>
      </c>
      <c r="AX1" s="291" t="str">
        <f>'[1]211 MS-Schule'!AY1</f>
        <v>Rel_RK_FG</v>
      </c>
      <c r="AY1" s="291" t="str">
        <f>'[1]211 MS-Schule'!AZ1</f>
        <v>Rel_EV</v>
      </c>
      <c r="AZ1" s="291" t="str">
        <f>'[1]211 MS-Schule'!BA1</f>
        <v>Rel_EV_Abmeld</v>
      </c>
      <c r="BA1" s="291" t="str">
        <f>'[1]211 MS-Schule'!BB1</f>
        <v>Rel_EV_FG</v>
      </c>
      <c r="BB1" s="291" t="str">
        <f>'[1]211 MS-Schule'!BC1</f>
        <v>Rel_ISL</v>
      </c>
      <c r="BC1" s="291" t="str">
        <f>'[1]211 MS-Schule'!BD1</f>
        <v>Rel_ISL_Abmeld</v>
      </c>
      <c r="BD1" s="291" t="str">
        <f>'[1]211 MS-Schule'!BE1</f>
        <v>Rel_ISL_FG</v>
      </c>
      <c r="BE1" s="291" t="str">
        <f>'[1]211 MS-Schule'!BF1</f>
        <v>Rel_ORTH</v>
      </c>
      <c r="BF1" s="291" t="str">
        <f>'[1]211 MS-Schule'!BG1</f>
        <v>Rel_ORTH_Abmeld</v>
      </c>
      <c r="BG1" s="291" t="str">
        <f>'[1]211 MS-Schule'!BH1</f>
        <v>Rel_ORTH_FG</v>
      </c>
      <c r="BH1" s="291" t="str">
        <f>'[1]211 MS-Schule'!BI1</f>
        <v>Rel_SONST</v>
      </c>
      <c r="BI1" s="291" t="str">
        <f>'[1]211 MS-Schule'!BJ1</f>
        <v>Rel_SONST_Abmeld</v>
      </c>
      <c r="BJ1" s="291" t="str">
        <f>'[1]211 MS-Schule'!BK1</f>
        <v>Rel_SONST_FG</v>
      </c>
      <c r="BK1" s="291" t="str">
        <f>'[1]211 MS-Schule'!BL1</f>
        <v>I_Klassen</v>
      </c>
      <c r="BL1" s="291" t="str">
        <f>'[1]211 MS-Schule'!BM1</f>
        <v>Anz_I1</v>
      </c>
      <c r="BM1" s="291" t="str">
        <f>'[1]211 MS-Schule'!BN1</f>
        <v>Anz_I2</v>
      </c>
      <c r="BN1" s="291" t="str">
        <f>'[1]211 MS-Schule'!BO1</f>
        <v>Anz_I3</v>
      </c>
      <c r="BO1" s="291" t="str">
        <f>'[1]211 MS-Schule'!BP1</f>
        <v>Anz_I4</v>
      </c>
      <c r="BP1" s="291" t="str">
        <f>'[1]211 MS-Schule'!BQ1</f>
        <v>Anz_I5</v>
      </c>
      <c r="BQ1" s="291" t="str">
        <f>'[1]211 MS-Schule'!BR1</f>
        <v>Anz_I6</v>
      </c>
      <c r="BR1" s="291" t="str">
        <f>'[1]211 MS-Schule'!BS1</f>
        <v>Anz_I7</v>
      </c>
      <c r="BS1" s="291" t="str">
        <f>'[1]211 MS-Schule'!BT1</f>
        <v>Anz_I8</v>
      </c>
      <c r="BT1" s="291" t="str">
        <f>'[1]211 MS-Schule'!BU1</f>
        <v>Anz_I9</v>
      </c>
      <c r="BU1" s="291" t="str">
        <f>'[1]211 MS-Schule'!BV1</f>
        <v>Anz_I10</v>
      </c>
      <c r="BV1" s="291" t="str">
        <f>'[1]211 MS-Schule'!BW1</f>
        <v>GTS_1Tag</v>
      </c>
      <c r="BW1" s="291" t="str">
        <f>'[1]211 MS-Schule'!BX1</f>
        <v>GTS_2Tage</v>
      </c>
      <c r="BX1" s="291" t="str">
        <f>'[1]211 MS-Schule'!BY1</f>
        <v>GTS_3Tage</v>
      </c>
      <c r="BY1" s="291" t="str">
        <f>'[1]211 MS-Schule'!BZ1</f>
        <v>GTS_4Tage</v>
      </c>
      <c r="BZ1" s="291" t="str">
        <f>'[1]211 MS-Schule'!CA1</f>
        <v>GTS_5Tage</v>
      </c>
      <c r="CA1" s="291" t="str">
        <f>'[1]211 MS-Schule'!CB1</f>
        <v>Genehmiger</v>
      </c>
      <c r="CB1" s="291" t="str">
        <f>'[1]211 MS-Schule'!CC1</f>
        <v>GN_Datum</v>
      </c>
      <c r="CC1" s="291" t="str">
        <f>'[1]211 MS-Schule'!CD1</f>
        <v>GN_Status</v>
      </c>
      <c r="CD1" s="292" t="str">
        <f>'[1]211 MS-Schule'!CE1</f>
        <v>UpdateDatum</v>
      </c>
      <c r="CE1" s="291" t="str">
        <f>'[1]211 MS-Schule'!CF1</f>
        <v>SPF_lfdVerf</v>
      </c>
      <c r="CF1" s="291" t="str">
        <f>'[1]211 MS-Schule'!CG1</f>
        <v>DF-Klasse int.</v>
      </c>
      <c r="CG1" s="291" t="str">
        <f>'[1]211 MS-Schule'!CH1</f>
        <v>DF-Kurs</v>
      </c>
      <c r="CH1" s="291" t="str">
        <f>'[1]211 MS-Schule'!CI1</f>
        <v>DF-BFD</v>
      </c>
      <c r="CI1" s="291" t="str">
        <f>'[1]211 MS-Schule'!CJ1</f>
        <v>DF-Kurs int.</v>
      </c>
    </row>
    <row r="2" spans="1:87" s="293" customFormat="1" ht="15" customHeight="1" x14ac:dyDescent="0.15">
      <c r="A2" s="291" t="str">
        <f>'[1]211 MS-Schule'!B2</f>
        <v>2025/26</v>
      </c>
      <c r="B2" s="291" t="str">
        <f>'[1]211 MS-Schule'!C2</f>
        <v>1</v>
      </c>
      <c r="C2" s="291" t="str">
        <f>'[1]211 MS-Schule'!D2</f>
        <v>2</v>
      </c>
      <c r="D2" s="291">
        <f>'[1]211 MS-Schule'!E2</f>
        <v>501102</v>
      </c>
      <c r="E2" s="291" t="str">
        <f>'[1]211 MS-Schule'!F2</f>
        <v>MS Parsch</v>
      </c>
      <c r="F2" s="291">
        <f>'[1]211 MS-Schule'!G2</f>
        <v>0</v>
      </c>
      <c r="G2" s="292">
        <f>'[1]211 MS-Schule'!H2</f>
        <v>45931</v>
      </c>
      <c r="H2" s="291">
        <f>'[1]211 MS-Schule'!I2</f>
        <v>2</v>
      </c>
      <c r="I2" s="291">
        <f>'[1]211 MS-Schule'!J2</f>
        <v>0</v>
      </c>
      <c r="J2" s="291">
        <f>'[1]211 MS-Schule'!K2</f>
        <v>1</v>
      </c>
      <c r="K2" s="291">
        <f>'[1]211 MS-Schule'!L2</f>
        <v>5</v>
      </c>
      <c r="L2" s="291">
        <f>'[1]211 MS-Schule'!M2</f>
        <v>1</v>
      </c>
      <c r="M2" s="291">
        <f>'[1]211 MS-Schule'!N2</f>
        <v>0</v>
      </c>
      <c r="N2" s="291">
        <f>'[1]211 MS-Schule'!O2</f>
        <v>0</v>
      </c>
      <c r="O2" s="291">
        <f>'[1]211 MS-Schule'!P2</f>
        <v>1</v>
      </c>
      <c r="P2" s="291">
        <f>'[1]211 MS-Schule'!Q2</f>
        <v>29</v>
      </c>
      <c r="Q2" s="291">
        <f>'[1]211 MS-Schule'!R2</f>
        <v>3</v>
      </c>
      <c r="R2" s="291">
        <f>'[1]211 MS-Schule'!S2</f>
        <v>0</v>
      </c>
      <c r="S2" s="291">
        <f>'[1]211 MS-Schule'!T2</f>
        <v>1</v>
      </c>
      <c r="T2" s="291">
        <f>'[1]211 MS-Schule'!U2</f>
        <v>4</v>
      </c>
      <c r="U2" s="291">
        <f>'[1]211 MS-Schule'!V2</f>
        <v>2</v>
      </c>
      <c r="V2" s="291">
        <f>'[1]211 MS-Schule'!W2</f>
        <v>0</v>
      </c>
      <c r="W2" s="291">
        <f>'[1]211 MS-Schule'!X2</f>
        <v>0</v>
      </c>
      <c r="X2" s="291">
        <f>'[1]211 MS-Schule'!Y2</f>
        <v>2</v>
      </c>
      <c r="Y2" s="291">
        <f>'[1]211 MS-Schule'!Z2</f>
        <v>34</v>
      </c>
      <c r="Z2" s="291">
        <f>'[1]211 MS-Schule'!AA2</f>
        <v>7</v>
      </c>
      <c r="AA2" s="291">
        <f>'[1]211 MS-Schule'!AB2</f>
        <v>0</v>
      </c>
      <c r="AB2" s="291">
        <f>'[1]211 MS-Schule'!AC2</f>
        <v>2</v>
      </c>
      <c r="AC2" s="291">
        <f>'[1]211 MS-Schule'!AD2</f>
        <v>5</v>
      </c>
      <c r="AD2" s="291">
        <f>'[1]211 MS-Schule'!AE2</f>
        <v>2</v>
      </c>
      <c r="AE2" s="291">
        <f>'[1]211 MS-Schule'!AF2</f>
        <v>0</v>
      </c>
      <c r="AF2" s="291">
        <f>'[1]211 MS-Schule'!AG2</f>
        <v>0</v>
      </c>
      <c r="AG2" s="291">
        <f>'[1]211 MS-Schule'!AH2</f>
        <v>2</v>
      </c>
      <c r="AH2" s="291">
        <f>'[1]211 MS-Schule'!AI2</f>
        <v>50</v>
      </c>
      <c r="AI2" s="291">
        <f>'[1]211 MS-Schule'!AJ2</f>
        <v>5</v>
      </c>
      <c r="AJ2" s="291">
        <f>'[1]211 MS-Schule'!AK2</f>
        <v>0</v>
      </c>
      <c r="AK2" s="291">
        <f>'[1]211 MS-Schule'!AL2</f>
        <v>1</v>
      </c>
      <c r="AL2" s="291">
        <f>'[1]211 MS-Schule'!AM2</f>
        <v>2</v>
      </c>
      <c r="AM2" s="291">
        <f>'[1]211 MS-Schule'!AN2</f>
        <v>2</v>
      </c>
      <c r="AN2" s="291">
        <f>'[1]211 MS-Schule'!AO2</f>
        <v>0</v>
      </c>
      <c r="AO2" s="291">
        <f>'[1]211 MS-Schule'!AP2</f>
        <v>0</v>
      </c>
      <c r="AP2" s="291">
        <f>'[1]211 MS-Schule'!AQ2</f>
        <v>2</v>
      </c>
      <c r="AQ2" s="291">
        <f>'[1]211 MS-Schule'!AR2</f>
        <v>47</v>
      </c>
      <c r="AR2" s="291">
        <f>'[1]211 MS-Schule'!AS2</f>
        <v>7</v>
      </c>
      <c r="AS2" s="291">
        <f>'[1]211 MS-Schule'!AT2</f>
        <v>138</v>
      </c>
      <c r="AT2" s="291">
        <f>'[1]211 MS-Schule'!AU2</f>
        <v>30</v>
      </c>
      <c r="AU2" s="291">
        <f>'[1]211 MS-Schule'!AV2</f>
        <v>0</v>
      </c>
      <c r="AV2" s="291">
        <f>'[1]211 MS-Schule'!AW2</f>
        <v>13</v>
      </c>
      <c r="AW2" s="291">
        <f>'[1]211 MS-Schule'!AX2</f>
        <v>0</v>
      </c>
      <c r="AX2" s="291">
        <f>'[1]211 MS-Schule'!AY2</f>
        <v>0</v>
      </c>
      <c r="AY2" s="291">
        <f>'[1]211 MS-Schule'!AZ2</f>
        <v>5</v>
      </c>
      <c r="AZ2" s="291">
        <f>'[1]211 MS-Schule'!BA2</f>
        <v>0</v>
      </c>
      <c r="BA2" s="291">
        <f>'[1]211 MS-Schule'!BB2</f>
        <v>0</v>
      </c>
      <c r="BB2" s="291">
        <f>'[1]211 MS-Schule'!BC2</f>
        <v>81</v>
      </c>
      <c r="BC2" s="291">
        <f>'[1]211 MS-Schule'!BD2</f>
        <v>0</v>
      </c>
      <c r="BD2" s="291">
        <f>'[1]211 MS-Schule'!BE2</f>
        <v>0</v>
      </c>
      <c r="BE2" s="291">
        <f>'[1]211 MS-Schule'!BF2</f>
        <v>34</v>
      </c>
      <c r="BF2" s="291">
        <f>'[1]211 MS-Schule'!BG2</f>
        <v>0</v>
      </c>
      <c r="BG2" s="291">
        <f>'[1]211 MS-Schule'!BH2</f>
        <v>0</v>
      </c>
      <c r="BH2" s="291">
        <f>'[1]211 MS-Schule'!BI2</f>
        <v>1</v>
      </c>
      <c r="BI2" s="291">
        <f>'[1]211 MS-Schule'!BJ2</f>
        <v>0</v>
      </c>
      <c r="BJ2" s="291">
        <f>'[1]211 MS-Schule'!BK2</f>
        <v>0</v>
      </c>
      <c r="BK2" s="291">
        <f>'[1]211 MS-Schule'!BL2</f>
        <v>4</v>
      </c>
      <c r="BL2" s="291">
        <f>'[1]211 MS-Schule'!BM2</f>
        <v>0</v>
      </c>
      <c r="BM2" s="291">
        <f>'[1]211 MS-Schule'!BN2</f>
        <v>0</v>
      </c>
      <c r="BN2" s="291">
        <f>'[1]211 MS-Schule'!BO2</f>
        <v>1</v>
      </c>
      <c r="BO2" s="291">
        <f>'[1]211 MS-Schule'!BP2</f>
        <v>0</v>
      </c>
      <c r="BP2" s="291">
        <f>'[1]211 MS-Schule'!BQ2</f>
        <v>1</v>
      </c>
      <c r="BQ2" s="291">
        <f>'[1]211 MS-Schule'!BR2</f>
        <v>0</v>
      </c>
      <c r="BR2" s="291">
        <f>'[1]211 MS-Schule'!BS2</f>
        <v>2</v>
      </c>
      <c r="BS2" s="291">
        <f>'[1]211 MS-Schule'!BT2</f>
        <v>0</v>
      </c>
      <c r="BT2" s="291">
        <f>'[1]211 MS-Schule'!BU2</f>
        <v>0</v>
      </c>
      <c r="BU2" s="291">
        <f>'[1]211 MS-Schule'!BV2</f>
        <v>0</v>
      </c>
      <c r="BV2" s="291">
        <f>'[1]211 MS-Schule'!BW2</f>
        <v>0</v>
      </c>
      <c r="BW2" s="291">
        <f>'[1]211 MS-Schule'!BX2</f>
        <v>0</v>
      </c>
      <c r="BX2" s="291">
        <f>'[1]211 MS-Schule'!BY2</f>
        <v>0</v>
      </c>
      <c r="BY2" s="291">
        <f>'[1]211 MS-Schule'!BZ2</f>
        <v>0</v>
      </c>
      <c r="BZ2" s="291">
        <f>'[1]211 MS-Schule'!CA2</f>
        <v>0</v>
      </c>
      <c r="CA2" s="291" t="str">
        <f>'[1]211 MS-Schule'!CB2</f>
        <v/>
      </c>
      <c r="CB2" s="291" t="str">
        <f>'[1]211 MS-Schule'!CC2</f>
        <v/>
      </c>
      <c r="CC2" s="291" t="str">
        <f>'[1]211 MS-Schule'!CD2</f>
        <v>geplant</v>
      </c>
      <c r="CD2" s="292">
        <f>'[1]211 MS-Schule'!CE2</f>
        <v>45903</v>
      </c>
      <c r="CE2" s="291">
        <f>'[1]211 MS-Schule'!CF2</f>
        <v>0</v>
      </c>
      <c r="CF2" s="291">
        <f>'[1]211 MS-Schule'!CG2</f>
        <v>0</v>
      </c>
      <c r="CG2" s="291">
        <f>'[1]211 MS-Schule'!CH2</f>
        <v>14</v>
      </c>
      <c r="CH2" s="291">
        <f>'[1]211 MS-Schule'!CI2</f>
        <v>98</v>
      </c>
      <c r="CI2" s="291">
        <f>'[1]211 MS-Schule'!CJ2</f>
        <v>0</v>
      </c>
    </row>
    <row r="5" spans="1:87" x14ac:dyDescent="0.25">
      <c r="P5" s="101"/>
    </row>
  </sheetData>
  <sheetProtection formatColumns="0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26"/>
  <sheetViews>
    <sheetView topLeftCell="AO1" workbookViewId="0">
      <selection activeCell="BD33" sqref="BD33"/>
    </sheetView>
  </sheetViews>
  <sheetFormatPr baseColWidth="10" defaultColWidth="11.42578125" defaultRowHeight="11.25" x14ac:dyDescent="0.15"/>
  <cols>
    <col min="1" max="1" width="9.140625" style="140" bestFit="1" customWidth="1"/>
    <col min="2" max="2" width="8" style="140" bestFit="1" customWidth="1"/>
    <col min="3" max="3" width="8.7109375" style="140" bestFit="1" customWidth="1"/>
    <col min="4" max="4" width="7" style="140" bestFit="1" customWidth="1"/>
    <col min="5" max="5" width="35.5703125" style="140" customWidth="1"/>
    <col min="6" max="6" width="6.85546875" style="140" bestFit="1" customWidth="1"/>
    <col min="7" max="7" width="10.140625" style="140" bestFit="1" customWidth="1"/>
    <col min="8" max="8" width="8.28515625" style="140" bestFit="1" customWidth="1"/>
    <col min="9" max="9" width="10" style="140" bestFit="1" customWidth="1"/>
    <col min="10" max="10" width="10.28515625" style="140" bestFit="1" customWidth="1"/>
    <col min="11" max="11" width="6.28515625" style="140" bestFit="1" customWidth="1"/>
    <col min="12" max="12" width="3.7109375" style="140" bestFit="1" customWidth="1"/>
    <col min="13" max="13" width="9.28515625" style="140" bestFit="1" customWidth="1"/>
    <col min="14" max="14" width="9.7109375" style="140" bestFit="1" customWidth="1"/>
    <col min="15" max="15" width="3.7109375" style="140" bestFit="1" customWidth="1"/>
    <col min="16" max="16" width="9.28515625" style="140" bestFit="1" customWidth="1"/>
    <col min="17" max="17" width="9.7109375" style="140" bestFit="1" customWidth="1"/>
    <col min="18" max="18" width="3.7109375" style="140" bestFit="1" customWidth="1"/>
    <col min="19" max="19" width="9.28515625" style="140" bestFit="1" customWidth="1"/>
    <col min="20" max="20" width="9.7109375" style="140" bestFit="1" customWidth="1"/>
    <col min="21" max="21" width="3.7109375" style="140" bestFit="1" customWidth="1"/>
    <col min="22" max="22" width="9.28515625" style="140" bestFit="1" customWidth="1"/>
    <col min="23" max="23" width="9.7109375" style="140" bestFit="1" customWidth="1"/>
    <col min="24" max="24" width="10.42578125" style="140" bestFit="1" customWidth="1"/>
    <col min="25" max="25" width="3.5703125" style="140" bestFit="1" customWidth="1"/>
    <col min="26" max="26" width="9.5703125" style="140" bestFit="1" customWidth="1"/>
    <col min="27" max="27" width="7.28515625" style="140" bestFit="1" customWidth="1"/>
    <col min="28" max="28" width="15" style="140" bestFit="1" customWidth="1"/>
    <col min="29" max="29" width="10.42578125" style="140" bestFit="1" customWidth="1"/>
    <col min="30" max="30" width="7" style="140" bestFit="1" customWidth="1"/>
    <col min="31" max="31" width="14.7109375" style="140" bestFit="1" customWidth="1"/>
    <col min="32" max="32" width="10.140625" style="140" bestFit="1" customWidth="1"/>
    <col min="33" max="33" width="7.7109375" style="140" bestFit="1" customWidth="1"/>
    <col min="34" max="34" width="15.42578125" style="140" bestFit="1" customWidth="1"/>
    <col min="35" max="35" width="10.85546875" style="140" bestFit="1" customWidth="1"/>
    <col min="36" max="36" width="9.7109375" style="140" bestFit="1" customWidth="1"/>
    <col min="37" max="37" width="17.5703125" style="140" bestFit="1" customWidth="1"/>
    <col min="38" max="38" width="12.85546875" style="140" bestFit="1" customWidth="1"/>
    <col min="39" max="39" width="10.5703125" style="140" bestFit="1" customWidth="1"/>
    <col min="40" max="40" width="18.42578125" style="140" bestFit="1" customWidth="1"/>
    <col min="41" max="41" width="13.7109375" style="140" bestFit="1" customWidth="1"/>
    <col min="42" max="42" width="9.28515625" style="140" bestFit="1" customWidth="1"/>
    <col min="43" max="51" width="7.28515625" style="140" bestFit="1" customWidth="1"/>
    <col min="52" max="52" width="8.42578125" style="140" bestFit="1" customWidth="1"/>
    <col min="53" max="53" width="9.7109375" style="140" bestFit="1" customWidth="1"/>
    <col min="54" max="57" width="10.7109375" style="140" bestFit="1" customWidth="1"/>
    <col min="58" max="58" width="11.28515625" style="140" bestFit="1" customWidth="1"/>
    <col min="59" max="60" width="10.28515625" style="140" bestFit="1" customWidth="1"/>
    <col min="61" max="61" width="13.140625" style="140" bestFit="1" customWidth="1"/>
    <col min="62" max="62" width="10.140625" style="140" bestFit="1" customWidth="1"/>
    <col min="63" max="63" width="7.42578125" style="140" bestFit="1" customWidth="1"/>
    <col min="64" max="64" width="6.28515625" style="140" bestFit="1" customWidth="1"/>
    <col min="65" max="65" width="6.85546875" style="140" bestFit="1" customWidth="1"/>
    <col min="66" max="66" width="7.85546875" style="140" bestFit="1" customWidth="1"/>
    <col min="67" max="16384" width="11.42578125" style="140"/>
  </cols>
  <sheetData>
    <row r="1" spans="1:66" s="48" customFormat="1" ht="10.5" x14ac:dyDescent="0.15">
      <c r="A1" s="49" t="str">
        <f>'[2]212 MS-Klassen'!B1</f>
        <v>Schuljahr</v>
      </c>
      <c r="B1" s="49" t="str">
        <f>'[2]212 MS-Klassen'!C1</f>
        <v>BezirkNr</v>
      </c>
      <c r="C1" s="49" t="str">
        <f>'[2]212 MS-Klassen'!D1</f>
        <v>Schultyp</v>
      </c>
      <c r="D1" s="49" t="str">
        <f>'[2]212 MS-Klassen'!E1</f>
        <v>SKZ</v>
      </c>
      <c r="E1" s="49" t="str">
        <f>'[2]212 MS-Klassen'!F1</f>
        <v>Schule</v>
      </c>
      <c r="F1" s="49" t="str">
        <f>'[2]212 MS-Klassen'!G1</f>
        <v>Status</v>
      </c>
      <c r="G1" s="84" t="str">
        <f>'[2]212 MS-Klassen'!H1</f>
        <v>Stichtag</v>
      </c>
      <c r="H1" s="49" t="str">
        <f>'[2]212 MS-Klassen'!I1</f>
        <v>Schulart</v>
      </c>
      <c r="I1" s="49" t="str">
        <f>'[2]212 MS-Klassen'!J1</f>
        <v>Klassenart</v>
      </c>
      <c r="J1" s="49" t="str">
        <f>'[2]212 MS-Klassen'!K1</f>
        <v>Schulstufe</v>
      </c>
      <c r="K1" s="49" t="str">
        <f>'[2]212 MS-Klassen'!L1</f>
        <v>Klasse</v>
      </c>
      <c r="L1" s="49" t="str">
        <f>'[2]212 MS-Klassen'!M1</f>
        <v>Kl5</v>
      </c>
      <c r="M1" s="49" t="str">
        <f>'[2]212 MS-Klassen'!N1</f>
        <v>Kl5_Anz5</v>
      </c>
      <c r="N1" s="49" t="str">
        <f>'[2]212 MS-Klassen'!O1</f>
        <v>KL5_SPF5</v>
      </c>
      <c r="O1" s="49" t="str">
        <f>'[2]212 MS-Klassen'!P1</f>
        <v>Kl6</v>
      </c>
      <c r="P1" s="49" t="str">
        <f>'[2]212 MS-Klassen'!Q1</f>
        <v>Kl6_Anz6</v>
      </c>
      <c r="Q1" s="49" t="str">
        <f>'[2]212 MS-Klassen'!R1</f>
        <v>KL6_SPF6</v>
      </c>
      <c r="R1" s="49" t="str">
        <f>'[2]212 MS-Klassen'!S1</f>
        <v>Kl7</v>
      </c>
      <c r="S1" s="49" t="str">
        <f>'[2]212 MS-Klassen'!T1</f>
        <v>Kl7_Anz7</v>
      </c>
      <c r="T1" s="49" t="str">
        <f>'[2]212 MS-Klassen'!U1</f>
        <v>KL7_SPF7</v>
      </c>
      <c r="U1" s="49" t="str">
        <f>'[2]212 MS-Klassen'!V1</f>
        <v>Kl8</v>
      </c>
      <c r="V1" s="49" t="str">
        <f>'[2]212 MS-Klassen'!W1</f>
        <v>Kl8_Anz8</v>
      </c>
      <c r="W1" s="49" t="str">
        <f>'[2]212 MS-Klassen'!X1</f>
        <v>KL8_SPF8</v>
      </c>
      <c r="X1" s="49" t="str">
        <f>'[2]212 MS-Klassen'!Y1</f>
        <v>NDSprache</v>
      </c>
      <c r="Y1" s="49" t="str">
        <f>'[2]212 MS-Klassen'!Z1</f>
        <v>AO</v>
      </c>
      <c r="Z1" s="49" t="str">
        <f>'[2]212 MS-Klassen'!AA1</f>
        <v>SprengelF</v>
      </c>
      <c r="AA1" s="49" t="str">
        <f>'[2]212 MS-Klassen'!AB1</f>
        <v>Rel_RK</v>
      </c>
      <c r="AB1" s="49" t="str">
        <f>'[2]212 MS-Klassen'!AC1</f>
        <v>Rel_RK_Abmeld</v>
      </c>
      <c r="AC1" s="49" t="str">
        <f>'[2]212 MS-Klassen'!AD1</f>
        <v>Rel_RK_FG</v>
      </c>
      <c r="AD1" s="49" t="str">
        <f>'[2]212 MS-Klassen'!AE1</f>
        <v>Rel_EV</v>
      </c>
      <c r="AE1" s="49" t="str">
        <f>'[2]212 MS-Klassen'!AF1</f>
        <v>Rel_EV_Abmeld</v>
      </c>
      <c r="AF1" s="49" t="str">
        <f>'[2]212 MS-Klassen'!AG1</f>
        <v>Rel_EV_FG</v>
      </c>
      <c r="AG1" s="49" t="str">
        <f>'[2]212 MS-Klassen'!AH1</f>
        <v>Rel_ISL</v>
      </c>
      <c r="AH1" s="49" t="str">
        <f>'[2]212 MS-Klassen'!AI1</f>
        <v>Rel_ISL_Abmeld</v>
      </c>
      <c r="AI1" s="49" t="str">
        <f>'[2]212 MS-Klassen'!AJ1</f>
        <v>Rel_ISL_FG</v>
      </c>
      <c r="AJ1" s="49" t="str">
        <f>'[2]212 MS-Klassen'!AK1</f>
        <v>Rel_ORTH</v>
      </c>
      <c r="AK1" s="49" t="str">
        <f>'[2]212 MS-Klassen'!AL1</f>
        <v>Rel_ORTH_Abmeld</v>
      </c>
      <c r="AL1" s="49" t="str">
        <f>'[2]212 MS-Klassen'!AM1</f>
        <v>Rel_ORTH_FG</v>
      </c>
      <c r="AM1" s="49" t="str">
        <f>'[2]212 MS-Klassen'!AN1</f>
        <v>Rel_SONST</v>
      </c>
      <c r="AN1" s="49" t="str">
        <f>'[2]212 MS-Klassen'!AO1</f>
        <v>Rel_SONST_Abmeld</v>
      </c>
      <c r="AO1" s="49" t="str">
        <f>'[2]212 MS-Klassen'!AP1</f>
        <v>Rel_SONST_FG</v>
      </c>
      <c r="AP1" s="49" t="str">
        <f>'[2]212 MS-Klassen'!AQ1</f>
        <v>I_Klassen</v>
      </c>
      <c r="AQ1" s="49" t="str">
        <f>'[2]212 MS-Klassen'!AR1</f>
        <v>Anz_I1</v>
      </c>
      <c r="AR1" s="49" t="str">
        <f>'[2]212 MS-Klassen'!AS1</f>
        <v>Anz_I2</v>
      </c>
      <c r="AS1" s="49" t="str">
        <f>'[2]212 MS-Klassen'!AT1</f>
        <v>Anz_I3</v>
      </c>
      <c r="AT1" s="49" t="str">
        <f>'[2]212 MS-Klassen'!AU1</f>
        <v>Anz_I4</v>
      </c>
      <c r="AU1" s="49" t="str">
        <f>'[2]212 MS-Klassen'!AV1</f>
        <v>Anz_I5</v>
      </c>
      <c r="AV1" s="49" t="str">
        <f>'[2]212 MS-Klassen'!AW1</f>
        <v>Anz_I6</v>
      </c>
      <c r="AW1" s="49" t="str">
        <f>'[2]212 MS-Klassen'!AX1</f>
        <v>Anz_I7</v>
      </c>
      <c r="AX1" s="49" t="str">
        <f>'[2]212 MS-Klassen'!AY1</f>
        <v>Anz_I&gt;=8</v>
      </c>
      <c r="AY1" s="49" t="str">
        <f>'[2]212 MS-Klassen'!AZ1</f>
        <v>DFK</v>
      </c>
      <c r="AZ1" s="49" t="str">
        <f>'[2]212 MS-Klassen'!BA1</f>
        <v>DFK_Anz</v>
      </c>
      <c r="BA1" s="49" t="str">
        <f>'[2]212 MS-Klassen'!BB1</f>
        <v>GTS_1Tag</v>
      </c>
      <c r="BB1" s="49" t="str">
        <f>'[2]212 MS-Klassen'!BC1</f>
        <v>GTS_2Tage</v>
      </c>
      <c r="BC1" s="49" t="str">
        <f>'[2]212 MS-Klassen'!BD1</f>
        <v>GTS_3Tage</v>
      </c>
      <c r="BD1" s="49" t="str">
        <f>'[2]212 MS-Klassen'!BE1</f>
        <v>GTS_4Tage</v>
      </c>
      <c r="BE1" s="49" t="str">
        <f>'[2]212 MS-Klassen'!BF1</f>
        <v>GTS_5Tage</v>
      </c>
      <c r="BF1" s="49" t="str">
        <f>'[2]212 MS-Klassen'!BG1</f>
        <v>Genehmiger</v>
      </c>
      <c r="BG1" s="49" t="str">
        <f>'[2]212 MS-Klassen'!BH1</f>
        <v>GN_Datum</v>
      </c>
      <c r="BH1" s="49" t="str">
        <f>'[2]212 MS-Klassen'!BI1</f>
        <v>GN_Status</v>
      </c>
      <c r="BI1" s="84" t="str">
        <f>'[2]212 MS-Klassen'!BJ1</f>
        <v>UpdateDatum</v>
      </c>
      <c r="BJ1" s="49" t="str">
        <f>'[2]212 MS-Klassen'!BK1</f>
        <v>SPF_lfdVerf</v>
      </c>
      <c r="BK1" s="49" t="str">
        <f>'[2]212 MS-Klassen'!BL1</f>
        <v>DF-Klasse int.</v>
      </c>
      <c r="BL1" s="49" t="str">
        <f>'[2]212 MS-Klassen'!BM1</f>
        <v>DF-Kurs</v>
      </c>
      <c r="BM1" s="49" t="str">
        <f>'[2]212 MS-Klassen'!BN1</f>
        <v>DF-BFD</v>
      </c>
      <c r="BN1" s="49" t="str">
        <f>'[2]212 MS-Klassen'!BO1</f>
        <v>DF-Kurs int.</v>
      </c>
    </row>
    <row r="2" spans="1:66" s="48" customFormat="1" ht="10.5" x14ac:dyDescent="0.15">
      <c r="A2" s="49" t="str">
        <f>'[2]212 MS-Klassen'!B2</f>
        <v>2025/26</v>
      </c>
      <c r="B2" s="49" t="str">
        <f>'[2]212 MS-Klassen'!C2</f>
        <v>1</v>
      </c>
      <c r="C2" s="49" t="str">
        <f>'[2]212 MS-Klassen'!D2</f>
        <v>2</v>
      </c>
      <c r="D2" s="49">
        <f>'[2]212 MS-Klassen'!E2</f>
        <v>501102</v>
      </c>
      <c r="E2" s="49" t="str">
        <f>'[2]212 MS-Klassen'!F2</f>
        <v>MS Parsch</v>
      </c>
      <c r="F2" s="49">
        <f>'[2]212 MS-Klassen'!G2</f>
        <v>0</v>
      </c>
      <c r="G2" s="84">
        <f>'[2]212 MS-Klassen'!H2</f>
        <v>45931</v>
      </c>
      <c r="H2" s="49">
        <f>'[2]212 MS-Klassen'!I2</f>
        <v>2</v>
      </c>
      <c r="I2" s="49" t="str">
        <f>'[2]212 MS-Klassen'!J2</f>
        <v>MS</v>
      </c>
      <c r="J2" s="49" t="str">
        <f>'[2]212 MS-Klassen'!K2</f>
        <v>05</v>
      </c>
      <c r="K2" s="49" t="str">
        <f>'[2]212 MS-Klassen'!L2</f>
        <v>1a</v>
      </c>
      <c r="L2" s="49">
        <f>'[2]212 MS-Klassen'!M2</f>
        <v>1</v>
      </c>
      <c r="M2" s="49">
        <f>'[2]212 MS-Klassen'!N2</f>
        <v>29</v>
      </c>
      <c r="N2" s="49">
        <f>'[2]212 MS-Klassen'!O2</f>
        <v>3</v>
      </c>
      <c r="O2" s="49">
        <f>'[2]212 MS-Klassen'!P2</f>
        <v>0</v>
      </c>
      <c r="P2" s="49">
        <f>'[2]212 MS-Klassen'!Q2</f>
        <v>0</v>
      </c>
      <c r="Q2" s="49">
        <f>'[2]212 MS-Klassen'!R2</f>
        <v>0</v>
      </c>
      <c r="R2" s="49">
        <f>'[2]212 MS-Klassen'!S2</f>
        <v>0</v>
      </c>
      <c r="S2" s="49">
        <f>'[2]212 MS-Klassen'!T2</f>
        <v>0</v>
      </c>
      <c r="T2" s="49">
        <f>'[2]212 MS-Klassen'!U2</f>
        <v>0</v>
      </c>
      <c r="U2" s="49">
        <f>'[2]212 MS-Klassen'!V2</f>
        <v>0</v>
      </c>
      <c r="V2" s="49">
        <f>'[2]212 MS-Klassen'!W2</f>
        <v>0</v>
      </c>
      <c r="W2" s="49">
        <f>'[2]212 MS-Klassen'!X2</f>
        <v>0</v>
      </c>
      <c r="X2" s="49">
        <f>'[2]212 MS-Klassen'!Y2</f>
        <v>27</v>
      </c>
      <c r="Y2" s="49">
        <f>'[2]212 MS-Klassen'!Z2</f>
        <v>5</v>
      </c>
      <c r="Z2" s="49">
        <f>'[2]212 MS-Klassen'!AA2</f>
        <v>0</v>
      </c>
      <c r="AA2" s="49">
        <f>'[2]212 MS-Klassen'!AB2</f>
        <v>0</v>
      </c>
      <c r="AB2" s="49">
        <f>'[2]212 MS-Klassen'!AC2</f>
        <v>0</v>
      </c>
      <c r="AC2" s="49">
        <f>'[2]212 MS-Klassen'!AD2</f>
        <v>0</v>
      </c>
      <c r="AD2" s="49">
        <f>'[2]212 MS-Klassen'!AE2</f>
        <v>0</v>
      </c>
      <c r="AE2" s="49">
        <f>'[2]212 MS-Klassen'!AF2</f>
        <v>0</v>
      </c>
      <c r="AF2" s="49">
        <f>'[2]212 MS-Klassen'!AG2</f>
        <v>0</v>
      </c>
      <c r="AG2" s="49">
        <f>'[2]212 MS-Klassen'!AH2</f>
        <v>17</v>
      </c>
      <c r="AH2" s="49">
        <f>'[2]212 MS-Klassen'!AI2</f>
        <v>0</v>
      </c>
      <c r="AI2" s="49">
        <f>'[2]212 MS-Klassen'!AJ2</f>
        <v>0</v>
      </c>
      <c r="AJ2" s="49">
        <f>'[2]212 MS-Klassen'!AK2</f>
        <v>7</v>
      </c>
      <c r="AK2" s="49">
        <f>'[2]212 MS-Klassen'!AL2</f>
        <v>0</v>
      </c>
      <c r="AL2" s="49">
        <f>'[2]212 MS-Klassen'!AM2</f>
        <v>0</v>
      </c>
      <c r="AM2" s="49">
        <f>'[2]212 MS-Klassen'!AN2</f>
        <v>0</v>
      </c>
      <c r="AN2" s="49">
        <f>'[2]212 MS-Klassen'!AO2</f>
        <v>0</v>
      </c>
      <c r="AO2" s="49">
        <f>'[2]212 MS-Klassen'!AP2</f>
        <v>0</v>
      </c>
      <c r="AP2" s="49">
        <f>'[2]212 MS-Klassen'!AQ2</f>
        <v>1</v>
      </c>
      <c r="AQ2" s="49">
        <f>'[2]212 MS-Klassen'!AR2</f>
        <v>0</v>
      </c>
      <c r="AR2" s="49">
        <f>'[2]212 MS-Klassen'!AS2</f>
        <v>0</v>
      </c>
      <c r="AS2" s="49">
        <f>'[2]212 MS-Klassen'!AT2</f>
        <v>1</v>
      </c>
      <c r="AT2" s="49">
        <f>'[2]212 MS-Klassen'!AU2</f>
        <v>0</v>
      </c>
      <c r="AU2" s="49">
        <f>'[2]212 MS-Klassen'!AV2</f>
        <v>0</v>
      </c>
      <c r="AV2" s="49">
        <f>'[2]212 MS-Klassen'!AW2</f>
        <v>0</v>
      </c>
      <c r="AW2" s="49">
        <f>'[2]212 MS-Klassen'!AX2</f>
        <v>0</v>
      </c>
      <c r="AX2" s="49">
        <f>'[2]212 MS-Klassen'!AY2</f>
        <v>0</v>
      </c>
      <c r="AY2" s="49">
        <f>'[2]212 MS-Klassen'!AZ2</f>
        <v>1</v>
      </c>
      <c r="AZ2" s="49">
        <f>'[2]212 MS-Klassen'!BA2</f>
        <v>5</v>
      </c>
      <c r="BA2" s="49">
        <f>'[2]212 MS-Klassen'!BB2</f>
        <v>0</v>
      </c>
      <c r="BB2" s="49">
        <f>'[2]212 MS-Klassen'!BC2</f>
        <v>0</v>
      </c>
      <c r="BC2" s="49">
        <f>'[2]212 MS-Klassen'!BD2</f>
        <v>0</v>
      </c>
      <c r="BD2" s="49">
        <f>'[2]212 MS-Klassen'!BE2</f>
        <v>0</v>
      </c>
      <c r="BE2" s="49">
        <f>'[2]212 MS-Klassen'!BF2</f>
        <v>0</v>
      </c>
      <c r="BF2" s="49" t="str">
        <f>'[2]212 MS-Klassen'!BG2</f>
        <v/>
      </c>
      <c r="BG2" s="49" t="str">
        <f>'[2]212 MS-Klassen'!BH2</f>
        <v/>
      </c>
      <c r="BH2" s="49" t="str">
        <f>'[2]212 MS-Klassen'!BI2</f>
        <v>geplant</v>
      </c>
      <c r="BI2" s="84">
        <f>'[2]212 MS-Klassen'!BJ2</f>
        <v>45903</v>
      </c>
      <c r="BJ2" s="49">
        <f>'[2]212 MS-Klassen'!BK2</f>
        <v>0</v>
      </c>
      <c r="BK2" s="49">
        <f>'[2]212 MS-Klassen'!BL2</f>
        <v>0</v>
      </c>
      <c r="BL2" s="49">
        <f>'[2]212 MS-Klassen'!BM2</f>
        <v>0</v>
      </c>
      <c r="BM2" s="49">
        <f>'[2]212 MS-Klassen'!BN2</f>
        <v>16</v>
      </c>
      <c r="BN2" s="49">
        <f>'[2]212 MS-Klassen'!BO2</f>
        <v>0</v>
      </c>
    </row>
    <row r="3" spans="1:66" s="48" customFormat="1" ht="10.5" x14ac:dyDescent="0.15">
      <c r="A3" s="49" t="str">
        <f>'[2]212 MS-Klassen'!B3</f>
        <v>2025/26</v>
      </c>
      <c r="B3" s="49" t="str">
        <f>'[2]212 MS-Klassen'!C3</f>
        <v>1</v>
      </c>
      <c r="C3" s="49" t="str">
        <f>'[2]212 MS-Klassen'!D3</f>
        <v>2</v>
      </c>
      <c r="D3" s="49">
        <f>'[2]212 MS-Klassen'!E3</f>
        <v>501102</v>
      </c>
      <c r="E3" s="49" t="str">
        <f>'[2]212 MS-Klassen'!F3</f>
        <v>MS Parsch</v>
      </c>
      <c r="F3" s="49">
        <f>'[2]212 MS-Klassen'!G3</f>
        <v>0</v>
      </c>
      <c r="G3" s="84">
        <f>'[2]212 MS-Klassen'!H3</f>
        <v>45931</v>
      </c>
      <c r="H3" s="49">
        <f>'[2]212 MS-Klassen'!I3</f>
        <v>2</v>
      </c>
      <c r="I3" s="49" t="str">
        <f>'[2]212 MS-Klassen'!J3</f>
        <v>MS</v>
      </c>
      <c r="J3" s="49" t="str">
        <f>'[2]212 MS-Klassen'!K3</f>
        <v>06</v>
      </c>
      <c r="K3" s="49" t="str">
        <f>'[2]212 MS-Klassen'!L3</f>
        <v>2a</v>
      </c>
      <c r="L3" s="49">
        <f>'[2]212 MS-Klassen'!M3</f>
        <v>0</v>
      </c>
      <c r="M3" s="49">
        <f>'[2]212 MS-Klassen'!N3</f>
        <v>0</v>
      </c>
      <c r="N3" s="49">
        <f>'[2]212 MS-Klassen'!O3</f>
        <v>0</v>
      </c>
      <c r="O3" s="49">
        <f>'[2]212 MS-Klassen'!P3</f>
        <v>1</v>
      </c>
      <c r="P3" s="49">
        <f>'[2]212 MS-Klassen'!Q3</f>
        <v>18</v>
      </c>
      <c r="Q3" s="49">
        <f>'[2]212 MS-Klassen'!R3</f>
        <v>7</v>
      </c>
      <c r="R3" s="49">
        <f>'[2]212 MS-Klassen'!S3</f>
        <v>0</v>
      </c>
      <c r="S3" s="49">
        <f>'[2]212 MS-Klassen'!T3</f>
        <v>0</v>
      </c>
      <c r="T3" s="49">
        <f>'[2]212 MS-Klassen'!U3</f>
        <v>0</v>
      </c>
      <c r="U3" s="49">
        <f>'[2]212 MS-Klassen'!V3</f>
        <v>0</v>
      </c>
      <c r="V3" s="49">
        <f>'[2]212 MS-Klassen'!W3</f>
        <v>0</v>
      </c>
      <c r="W3" s="49">
        <f>'[2]212 MS-Klassen'!X3</f>
        <v>0</v>
      </c>
      <c r="X3" s="49">
        <f>'[2]212 MS-Klassen'!Y3</f>
        <v>15</v>
      </c>
      <c r="Y3" s="49">
        <f>'[2]212 MS-Klassen'!Z3</f>
        <v>1</v>
      </c>
      <c r="Z3" s="49">
        <f>'[2]212 MS-Klassen'!AA3</f>
        <v>0</v>
      </c>
      <c r="AA3" s="49">
        <f>'[2]212 MS-Klassen'!AB3</f>
        <v>3</v>
      </c>
      <c r="AB3" s="49">
        <f>'[2]212 MS-Klassen'!AC3</f>
        <v>0</v>
      </c>
      <c r="AC3" s="49">
        <f>'[2]212 MS-Klassen'!AD3</f>
        <v>0</v>
      </c>
      <c r="AD3" s="49">
        <f>'[2]212 MS-Klassen'!AE3</f>
        <v>1</v>
      </c>
      <c r="AE3" s="49">
        <f>'[2]212 MS-Klassen'!AF3</f>
        <v>0</v>
      </c>
      <c r="AF3" s="49">
        <f>'[2]212 MS-Klassen'!AG3</f>
        <v>0</v>
      </c>
      <c r="AG3" s="49">
        <f>'[2]212 MS-Klassen'!AH3</f>
        <v>9</v>
      </c>
      <c r="AH3" s="49">
        <f>'[2]212 MS-Klassen'!AI3</f>
        <v>0</v>
      </c>
      <c r="AI3" s="49">
        <f>'[2]212 MS-Klassen'!AJ3</f>
        <v>0</v>
      </c>
      <c r="AJ3" s="49">
        <f>'[2]212 MS-Klassen'!AK3</f>
        <v>3</v>
      </c>
      <c r="AK3" s="49">
        <f>'[2]212 MS-Klassen'!AL3</f>
        <v>0</v>
      </c>
      <c r="AL3" s="49">
        <f>'[2]212 MS-Klassen'!AM3</f>
        <v>0</v>
      </c>
      <c r="AM3" s="49">
        <f>'[2]212 MS-Klassen'!AN3</f>
        <v>0</v>
      </c>
      <c r="AN3" s="49">
        <f>'[2]212 MS-Klassen'!AO3</f>
        <v>0</v>
      </c>
      <c r="AO3" s="49">
        <f>'[2]212 MS-Klassen'!AP3</f>
        <v>0</v>
      </c>
      <c r="AP3" s="49">
        <f>'[2]212 MS-Klassen'!AQ3</f>
        <v>1</v>
      </c>
      <c r="AQ3" s="49">
        <f>'[2]212 MS-Klassen'!AR3</f>
        <v>0</v>
      </c>
      <c r="AR3" s="49">
        <f>'[2]212 MS-Klassen'!AS3</f>
        <v>0</v>
      </c>
      <c r="AS3" s="49">
        <f>'[2]212 MS-Klassen'!AT3</f>
        <v>0</v>
      </c>
      <c r="AT3" s="49">
        <f>'[2]212 MS-Klassen'!AU3</f>
        <v>0</v>
      </c>
      <c r="AU3" s="49">
        <f>'[2]212 MS-Klassen'!AV3</f>
        <v>0</v>
      </c>
      <c r="AV3" s="49">
        <f>'[2]212 MS-Klassen'!AW3</f>
        <v>0</v>
      </c>
      <c r="AW3" s="49">
        <f>'[2]212 MS-Klassen'!AX3</f>
        <v>1</v>
      </c>
      <c r="AX3" s="49">
        <f>'[2]212 MS-Klassen'!AY3</f>
        <v>0</v>
      </c>
      <c r="AY3" s="49">
        <f>'[2]212 MS-Klassen'!AZ3</f>
        <v>0</v>
      </c>
      <c r="AZ3" s="49">
        <f>'[2]212 MS-Klassen'!BA3</f>
        <v>0</v>
      </c>
      <c r="BA3" s="49">
        <f>'[2]212 MS-Klassen'!BB3</f>
        <v>0</v>
      </c>
      <c r="BB3" s="49">
        <f>'[2]212 MS-Klassen'!BC3</f>
        <v>0</v>
      </c>
      <c r="BC3" s="49">
        <f>'[2]212 MS-Klassen'!BD3</f>
        <v>0</v>
      </c>
      <c r="BD3" s="49">
        <f>'[2]212 MS-Klassen'!BE3</f>
        <v>0</v>
      </c>
      <c r="BE3" s="49">
        <f>'[2]212 MS-Klassen'!BF3</f>
        <v>0</v>
      </c>
      <c r="BF3" s="49" t="str">
        <f>'[2]212 MS-Klassen'!BG3</f>
        <v/>
      </c>
      <c r="BG3" s="49" t="str">
        <f>'[2]212 MS-Klassen'!BH3</f>
        <v/>
      </c>
      <c r="BH3" s="49" t="str">
        <f>'[2]212 MS-Klassen'!BI3</f>
        <v>geplant</v>
      </c>
      <c r="BI3" s="84">
        <f>'[2]212 MS-Klassen'!BJ3</f>
        <v>45903</v>
      </c>
      <c r="BJ3" s="49">
        <f>'[2]212 MS-Klassen'!BK3</f>
        <v>0</v>
      </c>
      <c r="BK3" s="49">
        <f>'[2]212 MS-Klassen'!BL3</f>
        <v>0</v>
      </c>
      <c r="BL3" s="49">
        <f>'[2]212 MS-Klassen'!BM3</f>
        <v>1</v>
      </c>
      <c r="BM3" s="49">
        <f>'[2]212 MS-Klassen'!BN3</f>
        <v>14</v>
      </c>
      <c r="BN3" s="49">
        <f>'[2]212 MS-Klassen'!BO3</f>
        <v>0</v>
      </c>
    </row>
    <row r="4" spans="1:66" s="48" customFormat="1" ht="10.5" x14ac:dyDescent="0.15">
      <c r="A4" s="49" t="str">
        <f>'[2]212 MS-Klassen'!B4</f>
        <v>2025/26</v>
      </c>
      <c r="B4" s="49" t="str">
        <f>'[2]212 MS-Klassen'!C4</f>
        <v>1</v>
      </c>
      <c r="C4" s="49" t="str">
        <f>'[2]212 MS-Klassen'!D4</f>
        <v>2</v>
      </c>
      <c r="D4" s="49">
        <f>'[2]212 MS-Klassen'!E4</f>
        <v>501102</v>
      </c>
      <c r="E4" s="49" t="str">
        <f>'[2]212 MS-Klassen'!F4</f>
        <v>MS Parsch</v>
      </c>
      <c r="F4" s="49">
        <f>'[2]212 MS-Klassen'!G4</f>
        <v>0</v>
      </c>
      <c r="G4" s="84">
        <f>'[2]212 MS-Klassen'!H4</f>
        <v>45931</v>
      </c>
      <c r="H4" s="49">
        <f>'[2]212 MS-Klassen'!I4</f>
        <v>2</v>
      </c>
      <c r="I4" s="49" t="str">
        <f>'[2]212 MS-Klassen'!J4</f>
        <v>MS</v>
      </c>
      <c r="J4" s="49" t="str">
        <f>'[2]212 MS-Klassen'!K4</f>
        <v>06</v>
      </c>
      <c r="K4" s="49" t="str">
        <f>'[2]212 MS-Klassen'!L4</f>
        <v>2b</v>
      </c>
      <c r="L4" s="49">
        <f>'[2]212 MS-Klassen'!M4</f>
        <v>0</v>
      </c>
      <c r="M4" s="49">
        <f>'[2]212 MS-Klassen'!N4</f>
        <v>0</v>
      </c>
      <c r="N4" s="49">
        <f>'[2]212 MS-Klassen'!O4</f>
        <v>0</v>
      </c>
      <c r="O4" s="49">
        <f>'[2]212 MS-Klassen'!P4</f>
        <v>1</v>
      </c>
      <c r="P4" s="49">
        <f>'[2]212 MS-Klassen'!Q4</f>
        <v>16</v>
      </c>
      <c r="Q4" s="49">
        <f>'[2]212 MS-Klassen'!R4</f>
        <v>0</v>
      </c>
      <c r="R4" s="49">
        <f>'[2]212 MS-Klassen'!S4</f>
        <v>0</v>
      </c>
      <c r="S4" s="49">
        <f>'[2]212 MS-Klassen'!T4</f>
        <v>0</v>
      </c>
      <c r="T4" s="49">
        <f>'[2]212 MS-Klassen'!U4</f>
        <v>0</v>
      </c>
      <c r="U4" s="49">
        <f>'[2]212 MS-Klassen'!V4</f>
        <v>0</v>
      </c>
      <c r="V4" s="49">
        <f>'[2]212 MS-Klassen'!W4</f>
        <v>0</v>
      </c>
      <c r="W4" s="49">
        <f>'[2]212 MS-Klassen'!X4</f>
        <v>0</v>
      </c>
      <c r="X4" s="49">
        <f>'[2]212 MS-Klassen'!Y4</f>
        <v>13</v>
      </c>
      <c r="Y4" s="49">
        <f>'[2]212 MS-Klassen'!Z4</f>
        <v>5</v>
      </c>
      <c r="Z4" s="49">
        <f>'[2]212 MS-Klassen'!AA4</f>
        <v>0</v>
      </c>
      <c r="AA4" s="49">
        <f>'[2]212 MS-Klassen'!AB4</f>
        <v>3</v>
      </c>
      <c r="AB4" s="49">
        <f>'[2]212 MS-Klassen'!AC4</f>
        <v>0</v>
      </c>
      <c r="AC4" s="49">
        <f>'[2]212 MS-Klassen'!AD4</f>
        <v>0</v>
      </c>
      <c r="AD4" s="49">
        <f>'[2]212 MS-Klassen'!AE4</f>
        <v>0</v>
      </c>
      <c r="AE4" s="49">
        <f>'[2]212 MS-Klassen'!AF4</f>
        <v>0</v>
      </c>
      <c r="AF4" s="49">
        <f>'[2]212 MS-Klassen'!AG4</f>
        <v>0</v>
      </c>
      <c r="AG4" s="49">
        <f>'[2]212 MS-Klassen'!AH4</f>
        <v>8</v>
      </c>
      <c r="AH4" s="49">
        <f>'[2]212 MS-Klassen'!AI4</f>
        <v>0</v>
      </c>
      <c r="AI4" s="49">
        <f>'[2]212 MS-Klassen'!AJ4</f>
        <v>0</v>
      </c>
      <c r="AJ4" s="49">
        <f>'[2]212 MS-Klassen'!AK4</f>
        <v>0</v>
      </c>
      <c r="AK4" s="49">
        <f>'[2]212 MS-Klassen'!AL4</f>
        <v>0</v>
      </c>
      <c r="AL4" s="49">
        <f>'[2]212 MS-Klassen'!AM4</f>
        <v>0</v>
      </c>
      <c r="AM4" s="49">
        <f>'[2]212 MS-Klassen'!AN4</f>
        <v>0</v>
      </c>
      <c r="AN4" s="49">
        <f>'[2]212 MS-Klassen'!AO4</f>
        <v>0</v>
      </c>
      <c r="AO4" s="49">
        <f>'[2]212 MS-Klassen'!AP4</f>
        <v>0</v>
      </c>
      <c r="AP4" s="49">
        <f>'[2]212 MS-Klassen'!AQ4</f>
        <v>0</v>
      </c>
      <c r="AQ4" s="49">
        <f>'[2]212 MS-Klassen'!AR4</f>
        <v>0</v>
      </c>
      <c r="AR4" s="49">
        <f>'[2]212 MS-Klassen'!AS4</f>
        <v>0</v>
      </c>
      <c r="AS4" s="49">
        <f>'[2]212 MS-Klassen'!AT4</f>
        <v>0</v>
      </c>
      <c r="AT4" s="49">
        <f>'[2]212 MS-Klassen'!AU4</f>
        <v>0</v>
      </c>
      <c r="AU4" s="49">
        <f>'[2]212 MS-Klassen'!AV4</f>
        <v>0</v>
      </c>
      <c r="AV4" s="49">
        <f>'[2]212 MS-Klassen'!AW4</f>
        <v>0</v>
      </c>
      <c r="AW4" s="49">
        <f>'[2]212 MS-Klassen'!AX4</f>
        <v>0</v>
      </c>
      <c r="AX4" s="49">
        <f>'[2]212 MS-Klassen'!AY4</f>
        <v>0</v>
      </c>
      <c r="AY4" s="49">
        <f>'[2]212 MS-Klassen'!AZ4</f>
        <v>1</v>
      </c>
      <c r="AZ4" s="49">
        <f>'[2]212 MS-Klassen'!BA4</f>
        <v>4</v>
      </c>
      <c r="BA4" s="49">
        <f>'[2]212 MS-Klassen'!BB4</f>
        <v>0</v>
      </c>
      <c r="BB4" s="49">
        <f>'[2]212 MS-Klassen'!BC4</f>
        <v>0</v>
      </c>
      <c r="BC4" s="49">
        <f>'[2]212 MS-Klassen'!BD4</f>
        <v>0</v>
      </c>
      <c r="BD4" s="49">
        <f>'[2]212 MS-Klassen'!BE4</f>
        <v>0</v>
      </c>
      <c r="BE4" s="49">
        <f>'[2]212 MS-Klassen'!BF4</f>
        <v>0</v>
      </c>
      <c r="BF4" s="49" t="str">
        <f>'[2]212 MS-Klassen'!BG4</f>
        <v/>
      </c>
      <c r="BG4" s="49" t="str">
        <f>'[2]212 MS-Klassen'!BH4</f>
        <v/>
      </c>
      <c r="BH4" s="49" t="str">
        <f>'[2]212 MS-Klassen'!BI4</f>
        <v>geplant</v>
      </c>
      <c r="BI4" s="84">
        <f>'[2]212 MS-Klassen'!BJ4</f>
        <v>45903</v>
      </c>
      <c r="BJ4" s="49">
        <f>'[2]212 MS-Klassen'!BK4</f>
        <v>0</v>
      </c>
      <c r="BK4" s="49">
        <f>'[2]212 MS-Klassen'!BL4</f>
        <v>0</v>
      </c>
      <c r="BL4" s="49">
        <f>'[2]212 MS-Klassen'!BM4</f>
        <v>1</v>
      </c>
      <c r="BM4" s="49">
        <f>'[2]212 MS-Klassen'!BN4</f>
        <v>8</v>
      </c>
      <c r="BN4" s="49">
        <f>'[2]212 MS-Klassen'!BO4</f>
        <v>0</v>
      </c>
    </row>
    <row r="5" spans="1:66" s="48" customFormat="1" ht="10.5" x14ac:dyDescent="0.15">
      <c r="A5" s="49" t="str">
        <f>'[2]212 MS-Klassen'!B5</f>
        <v>2025/26</v>
      </c>
      <c r="B5" s="49" t="str">
        <f>'[2]212 MS-Klassen'!C5</f>
        <v>1</v>
      </c>
      <c r="C5" s="49" t="str">
        <f>'[2]212 MS-Klassen'!D5</f>
        <v>2</v>
      </c>
      <c r="D5" s="49">
        <f>'[2]212 MS-Klassen'!E5</f>
        <v>501102</v>
      </c>
      <c r="E5" s="49" t="str">
        <f>'[2]212 MS-Klassen'!F5</f>
        <v>MS Parsch</v>
      </c>
      <c r="F5" s="49">
        <f>'[2]212 MS-Klassen'!G5</f>
        <v>0</v>
      </c>
      <c r="G5" s="84">
        <f>'[2]212 MS-Klassen'!H5</f>
        <v>45931</v>
      </c>
      <c r="H5" s="49">
        <f>'[2]212 MS-Klassen'!I5</f>
        <v>2</v>
      </c>
      <c r="I5" s="49" t="str">
        <f>'[2]212 MS-Klassen'!J5</f>
        <v>MS</v>
      </c>
      <c r="J5" s="49" t="str">
        <f>'[2]212 MS-Klassen'!K5</f>
        <v>07</v>
      </c>
      <c r="K5" s="49" t="str">
        <f>'[2]212 MS-Klassen'!L5</f>
        <v>3a</v>
      </c>
      <c r="L5" s="49">
        <f>'[2]212 MS-Klassen'!M5</f>
        <v>0</v>
      </c>
      <c r="M5" s="49">
        <f>'[2]212 MS-Klassen'!N5</f>
        <v>0</v>
      </c>
      <c r="N5" s="49">
        <f>'[2]212 MS-Klassen'!O5</f>
        <v>0</v>
      </c>
      <c r="O5" s="49">
        <f>'[2]212 MS-Klassen'!P5</f>
        <v>0</v>
      </c>
      <c r="P5" s="49">
        <f>'[2]212 MS-Klassen'!Q5</f>
        <v>0</v>
      </c>
      <c r="Q5" s="49">
        <f>'[2]212 MS-Klassen'!R5</f>
        <v>0</v>
      </c>
      <c r="R5" s="49">
        <f>'[2]212 MS-Klassen'!S5</f>
        <v>1</v>
      </c>
      <c r="S5" s="49">
        <f>'[2]212 MS-Klassen'!T5</f>
        <v>24</v>
      </c>
      <c r="T5" s="49">
        <f>'[2]212 MS-Klassen'!U5</f>
        <v>5</v>
      </c>
      <c r="U5" s="49">
        <f>'[2]212 MS-Klassen'!V5</f>
        <v>0</v>
      </c>
      <c r="V5" s="49">
        <f>'[2]212 MS-Klassen'!W5</f>
        <v>0</v>
      </c>
      <c r="W5" s="49">
        <f>'[2]212 MS-Klassen'!X5</f>
        <v>0</v>
      </c>
      <c r="X5" s="49">
        <f>'[2]212 MS-Klassen'!Y5</f>
        <v>22</v>
      </c>
      <c r="Y5" s="49">
        <f>'[2]212 MS-Klassen'!Z5</f>
        <v>3</v>
      </c>
      <c r="Z5" s="49">
        <f>'[2]212 MS-Klassen'!AA5</f>
        <v>0</v>
      </c>
      <c r="AA5" s="49">
        <f>'[2]212 MS-Klassen'!AB5</f>
        <v>1</v>
      </c>
      <c r="AB5" s="49">
        <f>'[2]212 MS-Klassen'!AC5</f>
        <v>0</v>
      </c>
      <c r="AC5" s="49">
        <f>'[2]212 MS-Klassen'!AD5</f>
        <v>0</v>
      </c>
      <c r="AD5" s="49">
        <f>'[2]212 MS-Klassen'!AE5</f>
        <v>1</v>
      </c>
      <c r="AE5" s="49">
        <f>'[2]212 MS-Klassen'!AF5</f>
        <v>0</v>
      </c>
      <c r="AF5" s="49">
        <f>'[2]212 MS-Klassen'!AG5</f>
        <v>0</v>
      </c>
      <c r="AG5" s="49">
        <f>'[2]212 MS-Klassen'!AH5</f>
        <v>12</v>
      </c>
      <c r="AH5" s="49">
        <f>'[2]212 MS-Klassen'!AI5</f>
        <v>0</v>
      </c>
      <c r="AI5" s="49">
        <f>'[2]212 MS-Klassen'!AJ5</f>
        <v>0</v>
      </c>
      <c r="AJ5" s="49">
        <f>'[2]212 MS-Klassen'!AK5</f>
        <v>8</v>
      </c>
      <c r="AK5" s="49">
        <f>'[2]212 MS-Klassen'!AL5</f>
        <v>0</v>
      </c>
      <c r="AL5" s="49">
        <f>'[2]212 MS-Klassen'!AM5</f>
        <v>0</v>
      </c>
      <c r="AM5" s="49">
        <f>'[2]212 MS-Klassen'!AN5</f>
        <v>0</v>
      </c>
      <c r="AN5" s="49">
        <f>'[2]212 MS-Klassen'!AO5</f>
        <v>0</v>
      </c>
      <c r="AO5" s="49">
        <f>'[2]212 MS-Klassen'!AP5</f>
        <v>0</v>
      </c>
      <c r="AP5" s="49">
        <f>'[2]212 MS-Klassen'!AQ5</f>
        <v>1</v>
      </c>
      <c r="AQ5" s="49">
        <f>'[2]212 MS-Klassen'!AR5</f>
        <v>0</v>
      </c>
      <c r="AR5" s="49">
        <f>'[2]212 MS-Klassen'!AS5</f>
        <v>0</v>
      </c>
      <c r="AS5" s="49">
        <f>'[2]212 MS-Klassen'!AT5</f>
        <v>0</v>
      </c>
      <c r="AT5" s="49">
        <f>'[2]212 MS-Klassen'!AU5</f>
        <v>0</v>
      </c>
      <c r="AU5" s="49">
        <f>'[2]212 MS-Klassen'!AV5</f>
        <v>1</v>
      </c>
      <c r="AV5" s="49">
        <f>'[2]212 MS-Klassen'!AW5</f>
        <v>0</v>
      </c>
      <c r="AW5" s="49">
        <f>'[2]212 MS-Klassen'!AX5</f>
        <v>0</v>
      </c>
      <c r="AX5" s="49">
        <f>'[2]212 MS-Klassen'!AY5</f>
        <v>0</v>
      </c>
      <c r="AY5" s="49">
        <f>'[2]212 MS-Klassen'!AZ5</f>
        <v>1</v>
      </c>
      <c r="AZ5" s="49">
        <f>'[2]212 MS-Klassen'!BA5</f>
        <v>3</v>
      </c>
      <c r="BA5" s="49">
        <f>'[2]212 MS-Klassen'!BB5</f>
        <v>0</v>
      </c>
      <c r="BB5" s="49">
        <f>'[2]212 MS-Klassen'!BC5</f>
        <v>0</v>
      </c>
      <c r="BC5" s="49">
        <f>'[2]212 MS-Klassen'!BD5</f>
        <v>0</v>
      </c>
      <c r="BD5" s="49">
        <f>'[2]212 MS-Klassen'!BE5</f>
        <v>0</v>
      </c>
      <c r="BE5" s="49">
        <f>'[2]212 MS-Klassen'!BF5</f>
        <v>0</v>
      </c>
      <c r="BF5" s="49" t="str">
        <f>'[2]212 MS-Klassen'!BG5</f>
        <v/>
      </c>
      <c r="BG5" s="49" t="str">
        <f>'[2]212 MS-Klassen'!BH5</f>
        <v/>
      </c>
      <c r="BH5" s="49" t="str">
        <f>'[2]212 MS-Klassen'!BI5</f>
        <v>geplant</v>
      </c>
      <c r="BI5" s="84">
        <f>'[2]212 MS-Klassen'!BJ5</f>
        <v>45903</v>
      </c>
      <c r="BJ5" s="49">
        <f>'[2]212 MS-Klassen'!BK5</f>
        <v>0</v>
      </c>
      <c r="BK5" s="49">
        <f>'[2]212 MS-Klassen'!BL5</f>
        <v>0</v>
      </c>
      <c r="BL5" s="49">
        <f>'[2]212 MS-Klassen'!BM5</f>
        <v>0</v>
      </c>
      <c r="BM5" s="49">
        <f>'[2]212 MS-Klassen'!BN5</f>
        <v>16</v>
      </c>
      <c r="BN5" s="49">
        <f>'[2]212 MS-Klassen'!BO5</f>
        <v>0</v>
      </c>
    </row>
    <row r="6" spans="1:66" s="48" customFormat="1" ht="10.5" x14ac:dyDescent="0.15">
      <c r="A6" s="49" t="str">
        <f>'[2]212 MS-Klassen'!B6</f>
        <v>2025/26</v>
      </c>
      <c r="B6" s="49" t="str">
        <f>'[2]212 MS-Klassen'!C6</f>
        <v>1</v>
      </c>
      <c r="C6" s="49" t="str">
        <f>'[2]212 MS-Klassen'!D6</f>
        <v>2</v>
      </c>
      <c r="D6" s="49">
        <f>'[2]212 MS-Klassen'!E6</f>
        <v>501102</v>
      </c>
      <c r="E6" s="49" t="str">
        <f>'[2]212 MS-Klassen'!F6</f>
        <v>MS Parsch</v>
      </c>
      <c r="F6" s="49">
        <f>'[2]212 MS-Klassen'!G6</f>
        <v>0</v>
      </c>
      <c r="G6" s="84">
        <f>'[2]212 MS-Klassen'!H6</f>
        <v>45931</v>
      </c>
      <c r="H6" s="49">
        <f>'[2]212 MS-Klassen'!I6</f>
        <v>2</v>
      </c>
      <c r="I6" s="49" t="str">
        <f>'[2]212 MS-Klassen'!J6</f>
        <v>MS</v>
      </c>
      <c r="J6" s="49" t="str">
        <f>'[2]212 MS-Klassen'!K6</f>
        <v>07</v>
      </c>
      <c r="K6" s="49" t="str">
        <f>'[2]212 MS-Klassen'!L6</f>
        <v>3b</v>
      </c>
      <c r="L6" s="49">
        <f>'[2]212 MS-Klassen'!M6</f>
        <v>0</v>
      </c>
      <c r="M6" s="49">
        <f>'[2]212 MS-Klassen'!N6</f>
        <v>0</v>
      </c>
      <c r="N6" s="49">
        <f>'[2]212 MS-Klassen'!O6</f>
        <v>0</v>
      </c>
      <c r="O6" s="49">
        <f>'[2]212 MS-Klassen'!P6</f>
        <v>0</v>
      </c>
      <c r="P6" s="49">
        <f>'[2]212 MS-Klassen'!Q6</f>
        <v>0</v>
      </c>
      <c r="Q6" s="49">
        <f>'[2]212 MS-Klassen'!R6</f>
        <v>0</v>
      </c>
      <c r="R6" s="49">
        <f>'[2]212 MS-Klassen'!S6</f>
        <v>1</v>
      </c>
      <c r="S6" s="49">
        <f>'[2]212 MS-Klassen'!T6</f>
        <v>26</v>
      </c>
      <c r="T6" s="49">
        <f>'[2]212 MS-Klassen'!U6</f>
        <v>0</v>
      </c>
      <c r="U6" s="49">
        <f>'[2]212 MS-Klassen'!V6</f>
        <v>0</v>
      </c>
      <c r="V6" s="49">
        <f>'[2]212 MS-Klassen'!W6</f>
        <v>0</v>
      </c>
      <c r="W6" s="49">
        <f>'[2]212 MS-Klassen'!X6</f>
        <v>0</v>
      </c>
      <c r="X6" s="49">
        <f>'[2]212 MS-Klassen'!Y6</f>
        <v>23</v>
      </c>
      <c r="Y6" s="49">
        <f>'[2]212 MS-Klassen'!Z6</f>
        <v>7</v>
      </c>
      <c r="Z6" s="49">
        <f>'[2]212 MS-Klassen'!AA6</f>
        <v>0</v>
      </c>
      <c r="AA6" s="49">
        <f>'[2]212 MS-Klassen'!AB6</f>
        <v>1</v>
      </c>
      <c r="AB6" s="49">
        <f>'[2]212 MS-Klassen'!AC6</f>
        <v>0</v>
      </c>
      <c r="AC6" s="49">
        <f>'[2]212 MS-Klassen'!AD6</f>
        <v>0</v>
      </c>
      <c r="AD6" s="49">
        <f>'[2]212 MS-Klassen'!AE6</f>
        <v>1</v>
      </c>
      <c r="AE6" s="49">
        <f>'[2]212 MS-Klassen'!AF6</f>
        <v>0</v>
      </c>
      <c r="AF6" s="49">
        <f>'[2]212 MS-Klassen'!AG6</f>
        <v>0</v>
      </c>
      <c r="AG6" s="49">
        <f>'[2]212 MS-Klassen'!AH6</f>
        <v>11</v>
      </c>
      <c r="AH6" s="49">
        <f>'[2]212 MS-Klassen'!AI6</f>
        <v>0</v>
      </c>
      <c r="AI6" s="49">
        <f>'[2]212 MS-Klassen'!AJ6</f>
        <v>0</v>
      </c>
      <c r="AJ6" s="49">
        <f>'[2]212 MS-Klassen'!AK6</f>
        <v>5</v>
      </c>
      <c r="AK6" s="49">
        <f>'[2]212 MS-Klassen'!AL6</f>
        <v>0</v>
      </c>
      <c r="AL6" s="49">
        <f>'[2]212 MS-Klassen'!AM6</f>
        <v>0</v>
      </c>
      <c r="AM6" s="49">
        <f>'[2]212 MS-Klassen'!AN6</f>
        <v>1</v>
      </c>
      <c r="AN6" s="49">
        <f>'[2]212 MS-Klassen'!AO6</f>
        <v>0</v>
      </c>
      <c r="AO6" s="49">
        <f>'[2]212 MS-Klassen'!AP6</f>
        <v>0</v>
      </c>
      <c r="AP6" s="49">
        <f>'[2]212 MS-Klassen'!AQ6</f>
        <v>0</v>
      </c>
      <c r="AQ6" s="49">
        <f>'[2]212 MS-Klassen'!AR6</f>
        <v>0</v>
      </c>
      <c r="AR6" s="49">
        <f>'[2]212 MS-Klassen'!AS6</f>
        <v>0</v>
      </c>
      <c r="AS6" s="49">
        <f>'[2]212 MS-Klassen'!AT6</f>
        <v>0</v>
      </c>
      <c r="AT6" s="49">
        <f>'[2]212 MS-Klassen'!AU6</f>
        <v>0</v>
      </c>
      <c r="AU6" s="49">
        <f>'[2]212 MS-Klassen'!AV6</f>
        <v>0</v>
      </c>
      <c r="AV6" s="49">
        <f>'[2]212 MS-Klassen'!AW6</f>
        <v>0</v>
      </c>
      <c r="AW6" s="49">
        <f>'[2]212 MS-Klassen'!AX6</f>
        <v>0</v>
      </c>
      <c r="AX6" s="49">
        <f>'[2]212 MS-Klassen'!AY6</f>
        <v>0</v>
      </c>
      <c r="AY6" s="49">
        <f>'[2]212 MS-Klassen'!AZ6</f>
        <v>1</v>
      </c>
      <c r="AZ6" s="49">
        <f>'[2]212 MS-Klassen'!BA6</f>
        <v>2</v>
      </c>
      <c r="BA6" s="49">
        <f>'[2]212 MS-Klassen'!BB6</f>
        <v>0</v>
      </c>
      <c r="BB6" s="49">
        <f>'[2]212 MS-Klassen'!BC6</f>
        <v>0</v>
      </c>
      <c r="BC6" s="49">
        <f>'[2]212 MS-Klassen'!BD6</f>
        <v>0</v>
      </c>
      <c r="BD6" s="49">
        <f>'[2]212 MS-Klassen'!BE6</f>
        <v>0</v>
      </c>
      <c r="BE6" s="49">
        <f>'[2]212 MS-Klassen'!BF6</f>
        <v>0</v>
      </c>
      <c r="BF6" s="49" t="str">
        <f>'[2]212 MS-Klassen'!BG6</f>
        <v/>
      </c>
      <c r="BG6" s="49" t="str">
        <f>'[2]212 MS-Klassen'!BH6</f>
        <v/>
      </c>
      <c r="BH6" s="49" t="str">
        <f>'[2]212 MS-Klassen'!BI6</f>
        <v>geplant</v>
      </c>
      <c r="BI6" s="84">
        <f>'[2]212 MS-Klassen'!BJ6</f>
        <v>45903</v>
      </c>
      <c r="BJ6" s="49">
        <f>'[2]212 MS-Klassen'!BK6</f>
        <v>0</v>
      </c>
      <c r="BK6" s="49">
        <f>'[2]212 MS-Klassen'!BL6</f>
        <v>0</v>
      </c>
      <c r="BL6" s="49">
        <f>'[2]212 MS-Klassen'!BM6</f>
        <v>5</v>
      </c>
      <c r="BM6" s="49">
        <f>'[2]212 MS-Klassen'!BN6</f>
        <v>16</v>
      </c>
      <c r="BN6" s="49">
        <f>'[2]212 MS-Klassen'!BO6</f>
        <v>0</v>
      </c>
    </row>
    <row r="7" spans="1:66" s="48" customFormat="1" ht="10.5" x14ac:dyDescent="0.15">
      <c r="A7" s="49" t="str">
        <f>'[2]212 MS-Klassen'!B7</f>
        <v>2025/26</v>
      </c>
      <c r="B7" s="49" t="str">
        <f>'[2]212 MS-Klassen'!C7</f>
        <v>1</v>
      </c>
      <c r="C7" s="49" t="str">
        <f>'[2]212 MS-Klassen'!D7</f>
        <v>2</v>
      </c>
      <c r="D7" s="49">
        <f>'[2]212 MS-Klassen'!E7</f>
        <v>501102</v>
      </c>
      <c r="E7" s="49" t="str">
        <f>'[2]212 MS-Klassen'!F7</f>
        <v>MS Parsch</v>
      </c>
      <c r="F7" s="49">
        <f>'[2]212 MS-Klassen'!G7</f>
        <v>0</v>
      </c>
      <c r="G7" s="84">
        <f>'[2]212 MS-Klassen'!H7</f>
        <v>45931</v>
      </c>
      <c r="H7" s="49">
        <f>'[2]212 MS-Klassen'!I7</f>
        <v>2</v>
      </c>
      <c r="I7" s="49" t="str">
        <f>'[2]212 MS-Klassen'!J7</f>
        <v>MS</v>
      </c>
      <c r="J7" s="49" t="str">
        <f>'[2]212 MS-Klassen'!K7</f>
        <v>08</v>
      </c>
      <c r="K7" s="49" t="str">
        <f>'[2]212 MS-Klassen'!L7</f>
        <v>4a</v>
      </c>
      <c r="L7" s="49">
        <f>'[2]212 MS-Klassen'!M7</f>
        <v>0</v>
      </c>
      <c r="M7" s="49">
        <f>'[2]212 MS-Klassen'!N7</f>
        <v>0</v>
      </c>
      <c r="N7" s="49">
        <f>'[2]212 MS-Klassen'!O7</f>
        <v>0</v>
      </c>
      <c r="O7" s="49">
        <f>'[2]212 MS-Klassen'!P7</f>
        <v>0</v>
      </c>
      <c r="P7" s="49">
        <f>'[2]212 MS-Klassen'!Q7</f>
        <v>0</v>
      </c>
      <c r="Q7" s="49">
        <f>'[2]212 MS-Klassen'!R7</f>
        <v>0</v>
      </c>
      <c r="R7" s="49">
        <f>'[2]212 MS-Klassen'!S7</f>
        <v>0</v>
      </c>
      <c r="S7" s="49">
        <f>'[2]212 MS-Klassen'!T7</f>
        <v>0</v>
      </c>
      <c r="T7" s="49">
        <f>'[2]212 MS-Klassen'!U7</f>
        <v>0</v>
      </c>
      <c r="U7" s="49">
        <f>'[2]212 MS-Klassen'!V7</f>
        <v>1</v>
      </c>
      <c r="V7" s="49">
        <f>'[2]212 MS-Klassen'!W7</f>
        <v>22</v>
      </c>
      <c r="W7" s="49">
        <f>'[2]212 MS-Klassen'!X7</f>
        <v>0</v>
      </c>
      <c r="X7" s="49">
        <f>'[2]212 MS-Klassen'!Y7</f>
        <v>18</v>
      </c>
      <c r="Y7" s="49">
        <f>'[2]212 MS-Klassen'!Z7</f>
        <v>6</v>
      </c>
      <c r="Z7" s="49">
        <f>'[2]212 MS-Klassen'!AA7</f>
        <v>0</v>
      </c>
      <c r="AA7" s="49">
        <f>'[2]212 MS-Klassen'!AB7</f>
        <v>3</v>
      </c>
      <c r="AB7" s="49">
        <f>'[2]212 MS-Klassen'!AC7</f>
        <v>0</v>
      </c>
      <c r="AC7" s="49">
        <f>'[2]212 MS-Klassen'!AD7</f>
        <v>0</v>
      </c>
      <c r="AD7" s="49">
        <f>'[2]212 MS-Klassen'!AE7</f>
        <v>1</v>
      </c>
      <c r="AE7" s="49">
        <f>'[2]212 MS-Klassen'!AF7</f>
        <v>0</v>
      </c>
      <c r="AF7" s="49">
        <f>'[2]212 MS-Klassen'!AG7</f>
        <v>0</v>
      </c>
      <c r="AG7" s="49">
        <f>'[2]212 MS-Klassen'!AH7</f>
        <v>10</v>
      </c>
      <c r="AH7" s="49">
        <f>'[2]212 MS-Klassen'!AI7</f>
        <v>0</v>
      </c>
      <c r="AI7" s="49">
        <f>'[2]212 MS-Klassen'!AJ7</f>
        <v>0</v>
      </c>
      <c r="AJ7" s="49">
        <f>'[2]212 MS-Klassen'!AK7</f>
        <v>5</v>
      </c>
      <c r="AK7" s="49">
        <f>'[2]212 MS-Klassen'!AL7</f>
        <v>0</v>
      </c>
      <c r="AL7" s="49">
        <f>'[2]212 MS-Klassen'!AM7</f>
        <v>0</v>
      </c>
      <c r="AM7" s="49">
        <f>'[2]212 MS-Klassen'!AN7</f>
        <v>0</v>
      </c>
      <c r="AN7" s="49">
        <f>'[2]212 MS-Klassen'!AO7</f>
        <v>0</v>
      </c>
      <c r="AO7" s="49">
        <f>'[2]212 MS-Klassen'!AP7</f>
        <v>0</v>
      </c>
      <c r="AP7" s="49">
        <f>'[2]212 MS-Klassen'!AQ7</f>
        <v>0</v>
      </c>
      <c r="AQ7" s="49">
        <f>'[2]212 MS-Klassen'!AR7</f>
        <v>0</v>
      </c>
      <c r="AR7" s="49">
        <f>'[2]212 MS-Klassen'!AS7</f>
        <v>0</v>
      </c>
      <c r="AS7" s="49">
        <f>'[2]212 MS-Klassen'!AT7</f>
        <v>0</v>
      </c>
      <c r="AT7" s="49">
        <f>'[2]212 MS-Klassen'!AU7</f>
        <v>0</v>
      </c>
      <c r="AU7" s="49">
        <f>'[2]212 MS-Klassen'!AV7</f>
        <v>0</v>
      </c>
      <c r="AV7" s="49">
        <f>'[2]212 MS-Klassen'!AW7</f>
        <v>0</v>
      </c>
      <c r="AW7" s="49">
        <f>'[2]212 MS-Klassen'!AX7</f>
        <v>0</v>
      </c>
      <c r="AX7" s="49">
        <f>'[2]212 MS-Klassen'!AY7</f>
        <v>0</v>
      </c>
      <c r="AY7" s="49">
        <f>'[2]212 MS-Klassen'!AZ7</f>
        <v>1</v>
      </c>
      <c r="AZ7" s="49">
        <f>'[2]212 MS-Klassen'!BA7</f>
        <v>2</v>
      </c>
      <c r="BA7" s="49">
        <f>'[2]212 MS-Klassen'!BB7</f>
        <v>0</v>
      </c>
      <c r="BB7" s="49">
        <f>'[2]212 MS-Klassen'!BC7</f>
        <v>0</v>
      </c>
      <c r="BC7" s="49">
        <f>'[2]212 MS-Klassen'!BD7</f>
        <v>0</v>
      </c>
      <c r="BD7" s="49">
        <f>'[2]212 MS-Klassen'!BE7</f>
        <v>0</v>
      </c>
      <c r="BE7" s="49">
        <f>'[2]212 MS-Klassen'!BF7</f>
        <v>0</v>
      </c>
      <c r="BF7" s="49" t="str">
        <f>'[2]212 MS-Klassen'!BG7</f>
        <v/>
      </c>
      <c r="BG7" s="49" t="str">
        <f>'[2]212 MS-Klassen'!BH7</f>
        <v/>
      </c>
      <c r="BH7" s="49" t="str">
        <f>'[2]212 MS-Klassen'!BI7</f>
        <v>geplant</v>
      </c>
      <c r="BI7" s="84">
        <f>'[2]212 MS-Klassen'!BJ7</f>
        <v>45903</v>
      </c>
      <c r="BJ7" s="49">
        <f>'[2]212 MS-Klassen'!BK7</f>
        <v>0</v>
      </c>
      <c r="BK7" s="49">
        <f>'[2]212 MS-Klassen'!BL7</f>
        <v>0</v>
      </c>
      <c r="BL7" s="49">
        <f>'[2]212 MS-Klassen'!BM7</f>
        <v>4</v>
      </c>
      <c r="BM7" s="49">
        <f>'[2]212 MS-Klassen'!BN7</f>
        <v>12</v>
      </c>
      <c r="BN7" s="49">
        <f>'[2]212 MS-Klassen'!BO7</f>
        <v>0</v>
      </c>
    </row>
    <row r="8" spans="1:66" s="48" customFormat="1" ht="10.5" x14ac:dyDescent="0.15">
      <c r="A8" s="49" t="str">
        <f>'[2]212 MS-Klassen'!B8</f>
        <v>2025/26</v>
      </c>
      <c r="B8" s="49" t="str">
        <f>'[2]212 MS-Klassen'!C8</f>
        <v>1</v>
      </c>
      <c r="C8" s="49" t="str">
        <f>'[2]212 MS-Klassen'!D8</f>
        <v>2</v>
      </c>
      <c r="D8" s="49">
        <f>'[2]212 MS-Klassen'!E8</f>
        <v>501102</v>
      </c>
      <c r="E8" s="49" t="str">
        <f>'[2]212 MS-Klassen'!F8</f>
        <v>MS Parsch</v>
      </c>
      <c r="F8" s="49">
        <f>'[2]212 MS-Klassen'!G8</f>
        <v>0</v>
      </c>
      <c r="G8" s="84">
        <f>'[2]212 MS-Klassen'!H8</f>
        <v>45931</v>
      </c>
      <c r="H8" s="49">
        <f>'[2]212 MS-Klassen'!I8</f>
        <v>2</v>
      </c>
      <c r="I8" s="49" t="str">
        <f>'[2]212 MS-Klassen'!J8</f>
        <v>MS</v>
      </c>
      <c r="J8" s="49" t="str">
        <f>'[2]212 MS-Klassen'!K8</f>
        <v>08</v>
      </c>
      <c r="K8" s="49" t="str">
        <f>'[2]212 MS-Klassen'!L8</f>
        <v>4b</v>
      </c>
      <c r="L8" s="49">
        <f>'[2]212 MS-Klassen'!M8</f>
        <v>0</v>
      </c>
      <c r="M8" s="49">
        <f>'[2]212 MS-Klassen'!N8</f>
        <v>0</v>
      </c>
      <c r="N8" s="49">
        <f>'[2]212 MS-Klassen'!O8</f>
        <v>0</v>
      </c>
      <c r="O8" s="49">
        <f>'[2]212 MS-Klassen'!P8</f>
        <v>0</v>
      </c>
      <c r="P8" s="49">
        <f>'[2]212 MS-Klassen'!Q8</f>
        <v>0</v>
      </c>
      <c r="Q8" s="49">
        <f>'[2]212 MS-Klassen'!R8</f>
        <v>0</v>
      </c>
      <c r="R8" s="49">
        <f>'[2]212 MS-Klassen'!S8</f>
        <v>0</v>
      </c>
      <c r="S8" s="49">
        <f>'[2]212 MS-Klassen'!T8</f>
        <v>0</v>
      </c>
      <c r="T8" s="49">
        <f>'[2]212 MS-Klassen'!U8</f>
        <v>0</v>
      </c>
      <c r="U8" s="49">
        <f>'[2]212 MS-Klassen'!V8</f>
        <v>1</v>
      </c>
      <c r="V8" s="49">
        <f>'[2]212 MS-Klassen'!W8</f>
        <v>25</v>
      </c>
      <c r="W8" s="49">
        <f>'[2]212 MS-Klassen'!X8</f>
        <v>7</v>
      </c>
      <c r="X8" s="49">
        <f>'[2]212 MS-Klassen'!Y8</f>
        <v>20</v>
      </c>
      <c r="Y8" s="49">
        <f>'[2]212 MS-Klassen'!Z8</f>
        <v>3</v>
      </c>
      <c r="Z8" s="49">
        <f>'[2]212 MS-Klassen'!AA8</f>
        <v>0</v>
      </c>
      <c r="AA8" s="49">
        <f>'[2]212 MS-Klassen'!AB8</f>
        <v>2</v>
      </c>
      <c r="AB8" s="49">
        <f>'[2]212 MS-Klassen'!AC8</f>
        <v>0</v>
      </c>
      <c r="AC8" s="49">
        <f>'[2]212 MS-Klassen'!AD8</f>
        <v>0</v>
      </c>
      <c r="AD8" s="49">
        <f>'[2]212 MS-Klassen'!AE8</f>
        <v>1</v>
      </c>
      <c r="AE8" s="49">
        <f>'[2]212 MS-Klassen'!AF8</f>
        <v>0</v>
      </c>
      <c r="AF8" s="49">
        <f>'[2]212 MS-Klassen'!AG8</f>
        <v>0</v>
      </c>
      <c r="AG8" s="49">
        <f>'[2]212 MS-Klassen'!AH8</f>
        <v>14</v>
      </c>
      <c r="AH8" s="49">
        <f>'[2]212 MS-Klassen'!AI8</f>
        <v>0</v>
      </c>
      <c r="AI8" s="49">
        <f>'[2]212 MS-Klassen'!AJ8</f>
        <v>0</v>
      </c>
      <c r="AJ8" s="49">
        <f>'[2]212 MS-Klassen'!AK8</f>
        <v>6</v>
      </c>
      <c r="AK8" s="49">
        <f>'[2]212 MS-Klassen'!AL8</f>
        <v>0</v>
      </c>
      <c r="AL8" s="49">
        <f>'[2]212 MS-Klassen'!AM8</f>
        <v>0</v>
      </c>
      <c r="AM8" s="49">
        <f>'[2]212 MS-Klassen'!AN8</f>
        <v>0</v>
      </c>
      <c r="AN8" s="49">
        <f>'[2]212 MS-Klassen'!AO8</f>
        <v>0</v>
      </c>
      <c r="AO8" s="49">
        <f>'[2]212 MS-Klassen'!AP8</f>
        <v>0</v>
      </c>
      <c r="AP8" s="49">
        <f>'[2]212 MS-Klassen'!AQ8</f>
        <v>1</v>
      </c>
      <c r="AQ8" s="49">
        <f>'[2]212 MS-Klassen'!AR8</f>
        <v>0</v>
      </c>
      <c r="AR8" s="49">
        <f>'[2]212 MS-Klassen'!AS8</f>
        <v>0</v>
      </c>
      <c r="AS8" s="49">
        <f>'[2]212 MS-Klassen'!AT8</f>
        <v>0</v>
      </c>
      <c r="AT8" s="49">
        <f>'[2]212 MS-Klassen'!AU8</f>
        <v>0</v>
      </c>
      <c r="AU8" s="49">
        <f>'[2]212 MS-Klassen'!AV8</f>
        <v>0</v>
      </c>
      <c r="AV8" s="49">
        <f>'[2]212 MS-Klassen'!AW8</f>
        <v>0</v>
      </c>
      <c r="AW8" s="49">
        <f>'[2]212 MS-Klassen'!AX8</f>
        <v>1</v>
      </c>
      <c r="AX8" s="49">
        <f>'[2]212 MS-Klassen'!AY8</f>
        <v>0</v>
      </c>
      <c r="AY8" s="49">
        <f>'[2]212 MS-Klassen'!AZ8</f>
        <v>0</v>
      </c>
      <c r="AZ8" s="49">
        <f>'[2]212 MS-Klassen'!BA8</f>
        <v>0</v>
      </c>
      <c r="BA8" s="49">
        <f>'[2]212 MS-Klassen'!BB8</f>
        <v>0</v>
      </c>
      <c r="BB8" s="49">
        <f>'[2]212 MS-Klassen'!BC8</f>
        <v>0</v>
      </c>
      <c r="BC8" s="49">
        <f>'[2]212 MS-Klassen'!BD8</f>
        <v>0</v>
      </c>
      <c r="BD8" s="49">
        <f>'[2]212 MS-Klassen'!BE8</f>
        <v>0</v>
      </c>
      <c r="BE8" s="49">
        <f>'[2]212 MS-Klassen'!BF8</f>
        <v>0</v>
      </c>
      <c r="BF8" s="49" t="str">
        <f>'[2]212 MS-Klassen'!BG8</f>
        <v/>
      </c>
      <c r="BG8" s="49" t="str">
        <f>'[2]212 MS-Klassen'!BH8</f>
        <v/>
      </c>
      <c r="BH8" s="49" t="str">
        <f>'[2]212 MS-Klassen'!BI8</f>
        <v>geplant</v>
      </c>
      <c r="BI8" s="84">
        <f>'[2]212 MS-Klassen'!BJ8</f>
        <v>45903</v>
      </c>
      <c r="BJ8" s="49">
        <f>'[2]212 MS-Klassen'!BK8</f>
        <v>0</v>
      </c>
      <c r="BK8" s="49">
        <f>'[2]212 MS-Klassen'!BL8</f>
        <v>0</v>
      </c>
      <c r="BL8" s="49">
        <f>'[2]212 MS-Klassen'!BM8</f>
        <v>3</v>
      </c>
      <c r="BM8" s="49">
        <f>'[2]212 MS-Klassen'!BN8</f>
        <v>16</v>
      </c>
      <c r="BN8" s="49">
        <f>'[2]212 MS-Klassen'!BO8</f>
        <v>0</v>
      </c>
    </row>
    <row r="9" spans="1:66" s="48" customFormat="1" ht="10.5" x14ac:dyDescent="0.15">
      <c r="A9" s="49" t="str">
        <f>'[2]212 MS-Klassen'!B9</f>
        <v>2025/26</v>
      </c>
      <c r="B9" s="49" t="str">
        <f>'[2]212 MS-Klassen'!C9</f>
        <v>1</v>
      </c>
      <c r="C9" s="49" t="str">
        <f>'[2]212 MS-Klassen'!D9</f>
        <v>2</v>
      </c>
      <c r="D9" s="49">
        <f>'[2]212 MS-Klassen'!E9</f>
        <v>501102</v>
      </c>
      <c r="E9" s="49" t="str">
        <f>'[2]212 MS-Klassen'!F9</f>
        <v>MS Parsch</v>
      </c>
      <c r="F9" s="49">
        <f>'[2]212 MS-Klassen'!G9</f>
        <v>0</v>
      </c>
      <c r="G9" s="84">
        <f>'[2]212 MS-Klassen'!H9</f>
        <v>36526</v>
      </c>
      <c r="H9" s="49">
        <f>'[2]212 MS-Klassen'!I9</f>
        <v>2</v>
      </c>
      <c r="I9" s="49" t="str">
        <f>'[2]212 MS-Klassen'!J9</f>
        <v>X</v>
      </c>
      <c r="J9" s="49" t="str">
        <f>'[2]212 MS-Klassen'!K9</f>
        <v>99</v>
      </c>
      <c r="K9" s="49" t="str">
        <f>'[2]212 MS-Klassen'!L9</f>
        <v>X</v>
      </c>
      <c r="L9" s="49">
        <f>'[2]212 MS-Klassen'!M9</f>
        <v>0</v>
      </c>
      <c r="M9" s="49">
        <f>'[2]212 MS-Klassen'!N9</f>
        <v>0</v>
      </c>
      <c r="N9" s="49">
        <f>'[2]212 MS-Klassen'!O9</f>
        <v>0</v>
      </c>
      <c r="O9" s="49">
        <f>'[2]212 MS-Klassen'!P9</f>
        <v>0</v>
      </c>
      <c r="P9" s="49">
        <f>'[2]212 MS-Klassen'!Q9</f>
        <v>0</v>
      </c>
      <c r="Q9" s="49">
        <f>'[2]212 MS-Klassen'!R9</f>
        <v>0</v>
      </c>
      <c r="R9" s="49">
        <f>'[2]212 MS-Klassen'!S9</f>
        <v>0</v>
      </c>
      <c r="S9" s="49">
        <f>'[2]212 MS-Klassen'!T9</f>
        <v>0</v>
      </c>
      <c r="T9" s="49">
        <f>'[2]212 MS-Klassen'!U9</f>
        <v>0</v>
      </c>
      <c r="U9" s="49">
        <f>'[2]212 MS-Klassen'!V9</f>
        <v>0</v>
      </c>
      <c r="V9" s="49">
        <f>'[2]212 MS-Klassen'!W9</f>
        <v>0</v>
      </c>
      <c r="W9" s="49">
        <f>'[2]212 MS-Klassen'!X9</f>
        <v>0</v>
      </c>
      <c r="X9" s="49" t="str">
        <f>'[2]212 MS-Klassen'!Y9</f>
        <v/>
      </c>
      <c r="Y9" s="49" t="str">
        <f>'[2]212 MS-Klassen'!Z9</f>
        <v/>
      </c>
      <c r="Z9" s="49" t="str">
        <f>'[2]212 MS-Klassen'!AA9</f>
        <v/>
      </c>
      <c r="AA9" s="49" t="str">
        <f>'[2]212 MS-Klassen'!AB9</f>
        <v/>
      </c>
      <c r="AB9" s="49" t="str">
        <f>'[2]212 MS-Klassen'!AC9</f>
        <v/>
      </c>
      <c r="AC9" s="49" t="str">
        <f>'[2]212 MS-Klassen'!AD9</f>
        <v/>
      </c>
      <c r="AD9" s="49" t="str">
        <f>'[2]212 MS-Klassen'!AE9</f>
        <v/>
      </c>
      <c r="AE9" s="49" t="str">
        <f>'[2]212 MS-Klassen'!AF9</f>
        <v/>
      </c>
      <c r="AF9" s="49" t="str">
        <f>'[2]212 MS-Klassen'!AG9</f>
        <v/>
      </c>
      <c r="AG9" s="49" t="str">
        <f>'[2]212 MS-Klassen'!AH9</f>
        <v/>
      </c>
      <c r="AH9" s="49" t="str">
        <f>'[2]212 MS-Klassen'!AI9</f>
        <v/>
      </c>
      <c r="AI9" s="49" t="str">
        <f>'[2]212 MS-Klassen'!AJ9</f>
        <v/>
      </c>
      <c r="AJ9" s="49" t="str">
        <f>'[2]212 MS-Klassen'!AK9</f>
        <v/>
      </c>
      <c r="AK9" s="49" t="str">
        <f>'[2]212 MS-Klassen'!AL9</f>
        <v/>
      </c>
      <c r="AL9" s="49" t="str">
        <f>'[2]212 MS-Klassen'!AM9</f>
        <v/>
      </c>
      <c r="AM9" s="49" t="str">
        <f>'[2]212 MS-Klassen'!AN9</f>
        <v/>
      </c>
      <c r="AN9" s="49" t="str">
        <f>'[2]212 MS-Klassen'!AO9</f>
        <v/>
      </c>
      <c r="AO9" s="49" t="str">
        <f>'[2]212 MS-Klassen'!AP9</f>
        <v/>
      </c>
      <c r="AP9" s="49" t="str">
        <f>'[2]212 MS-Klassen'!AQ9</f>
        <v/>
      </c>
      <c r="AQ9" s="49">
        <f>'[2]212 MS-Klassen'!AR9</f>
        <v>0</v>
      </c>
      <c r="AR9" s="49">
        <f>'[2]212 MS-Klassen'!AS9</f>
        <v>0</v>
      </c>
      <c r="AS9" s="49">
        <f>'[2]212 MS-Klassen'!AT9</f>
        <v>0</v>
      </c>
      <c r="AT9" s="49">
        <f>'[2]212 MS-Klassen'!AU9</f>
        <v>0</v>
      </c>
      <c r="AU9" s="49">
        <f>'[2]212 MS-Klassen'!AV9</f>
        <v>0</v>
      </c>
      <c r="AV9" s="49">
        <f>'[2]212 MS-Klassen'!AW9</f>
        <v>0</v>
      </c>
      <c r="AW9" s="49">
        <f>'[2]212 MS-Klassen'!AX9</f>
        <v>0</v>
      </c>
      <c r="AX9" s="49">
        <f>'[2]212 MS-Klassen'!AY9</f>
        <v>0</v>
      </c>
      <c r="AY9" s="49" t="str">
        <f>'[2]212 MS-Klassen'!AZ9</f>
        <v/>
      </c>
      <c r="AZ9" s="49" t="str">
        <f>'[2]212 MS-Klassen'!BA9</f>
        <v/>
      </c>
      <c r="BA9" s="49" t="str">
        <f>'[2]212 MS-Klassen'!BB9</f>
        <v/>
      </c>
      <c r="BB9" s="49" t="str">
        <f>'[2]212 MS-Klassen'!BC9</f>
        <v/>
      </c>
      <c r="BC9" s="49" t="str">
        <f>'[2]212 MS-Klassen'!BD9</f>
        <v/>
      </c>
      <c r="BD9" s="49" t="str">
        <f>'[2]212 MS-Klassen'!BE9</f>
        <v/>
      </c>
      <c r="BE9" s="49" t="str">
        <f>'[2]212 MS-Klassen'!BF9</f>
        <v/>
      </c>
      <c r="BF9" s="49" t="str">
        <f>'[2]212 MS-Klassen'!BG9</f>
        <v/>
      </c>
      <c r="BG9" s="49" t="str">
        <f>'[2]212 MS-Klassen'!BH9</f>
        <v/>
      </c>
      <c r="BH9" s="49" t="str">
        <f>'[2]212 MS-Klassen'!BI9</f>
        <v/>
      </c>
      <c r="BI9" s="84">
        <f>'[2]212 MS-Klassen'!BJ9</f>
        <v>45903</v>
      </c>
      <c r="BJ9" s="49" t="str">
        <f>'[2]212 MS-Klassen'!BK9</f>
        <v/>
      </c>
      <c r="BK9" s="49" t="str">
        <f>'[2]212 MS-Klassen'!BL9</f>
        <v/>
      </c>
      <c r="BL9" s="49" t="str">
        <f>'[2]212 MS-Klassen'!BM9</f>
        <v/>
      </c>
      <c r="BM9" s="49" t="str">
        <f>'[2]212 MS-Klassen'!BN9</f>
        <v/>
      </c>
      <c r="BN9" s="49" t="str">
        <f>'[2]212 MS-Klassen'!BO9</f>
        <v/>
      </c>
    </row>
    <row r="10" spans="1:66" s="48" customFormat="1" ht="10.5" x14ac:dyDescent="0.15">
      <c r="A10" s="49" t="str">
        <f>'[2]212 MS-Klassen'!B10</f>
        <v>2025/26</v>
      </c>
      <c r="B10" s="49" t="str">
        <f>'[2]212 MS-Klassen'!C10</f>
        <v>1</v>
      </c>
      <c r="C10" s="49" t="str">
        <f>'[2]212 MS-Klassen'!D10</f>
        <v>2</v>
      </c>
      <c r="D10" s="49">
        <f>'[2]212 MS-Klassen'!E10</f>
        <v>501102</v>
      </c>
      <c r="E10" s="49" t="str">
        <f>'[2]212 MS-Klassen'!F10</f>
        <v>MS Parsch</v>
      </c>
      <c r="F10" s="49">
        <f>'[2]212 MS-Klassen'!G10</f>
        <v>0</v>
      </c>
      <c r="G10" s="84">
        <f>'[2]212 MS-Klassen'!H10</f>
        <v>36526</v>
      </c>
      <c r="H10" s="49">
        <f>'[2]212 MS-Klassen'!I10</f>
        <v>2</v>
      </c>
      <c r="I10" s="49" t="str">
        <f>'[2]212 MS-Klassen'!J10</f>
        <v>X</v>
      </c>
      <c r="J10" s="49" t="str">
        <f>'[2]212 MS-Klassen'!K10</f>
        <v>99</v>
      </c>
      <c r="K10" s="49" t="str">
        <f>'[2]212 MS-Klassen'!L10</f>
        <v>X</v>
      </c>
      <c r="L10" s="49">
        <f>'[2]212 MS-Klassen'!M10</f>
        <v>0</v>
      </c>
      <c r="M10" s="49">
        <f>'[2]212 MS-Klassen'!N10</f>
        <v>0</v>
      </c>
      <c r="N10" s="49">
        <f>'[2]212 MS-Klassen'!O10</f>
        <v>0</v>
      </c>
      <c r="O10" s="49">
        <f>'[2]212 MS-Klassen'!P10</f>
        <v>0</v>
      </c>
      <c r="P10" s="49">
        <f>'[2]212 MS-Klassen'!Q10</f>
        <v>0</v>
      </c>
      <c r="Q10" s="49">
        <f>'[2]212 MS-Klassen'!R10</f>
        <v>0</v>
      </c>
      <c r="R10" s="49">
        <f>'[2]212 MS-Klassen'!S10</f>
        <v>0</v>
      </c>
      <c r="S10" s="49">
        <f>'[2]212 MS-Klassen'!T10</f>
        <v>0</v>
      </c>
      <c r="T10" s="49">
        <f>'[2]212 MS-Klassen'!U10</f>
        <v>0</v>
      </c>
      <c r="U10" s="49">
        <f>'[2]212 MS-Klassen'!V10</f>
        <v>0</v>
      </c>
      <c r="V10" s="49">
        <f>'[2]212 MS-Klassen'!W10</f>
        <v>0</v>
      </c>
      <c r="W10" s="49">
        <f>'[2]212 MS-Klassen'!X10</f>
        <v>0</v>
      </c>
      <c r="X10" s="49" t="str">
        <f>'[2]212 MS-Klassen'!Y10</f>
        <v/>
      </c>
      <c r="Y10" s="49" t="str">
        <f>'[2]212 MS-Klassen'!Z10</f>
        <v/>
      </c>
      <c r="Z10" s="49" t="str">
        <f>'[2]212 MS-Klassen'!AA10</f>
        <v/>
      </c>
      <c r="AA10" s="49" t="str">
        <f>'[2]212 MS-Klassen'!AB10</f>
        <v/>
      </c>
      <c r="AB10" s="49" t="str">
        <f>'[2]212 MS-Klassen'!AC10</f>
        <v/>
      </c>
      <c r="AC10" s="49" t="str">
        <f>'[2]212 MS-Klassen'!AD10</f>
        <v/>
      </c>
      <c r="AD10" s="49" t="str">
        <f>'[2]212 MS-Klassen'!AE10</f>
        <v/>
      </c>
      <c r="AE10" s="49" t="str">
        <f>'[2]212 MS-Klassen'!AF10</f>
        <v/>
      </c>
      <c r="AF10" s="49" t="str">
        <f>'[2]212 MS-Klassen'!AG10</f>
        <v/>
      </c>
      <c r="AG10" s="49" t="str">
        <f>'[2]212 MS-Klassen'!AH10</f>
        <v/>
      </c>
      <c r="AH10" s="49" t="str">
        <f>'[2]212 MS-Klassen'!AI10</f>
        <v/>
      </c>
      <c r="AI10" s="49" t="str">
        <f>'[2]212 MS-Klassen'!AJ10</f>
        <v/>
      </c>
      <c r="AJ10" s="49" t="str">
        <f>'[2]212 MS-Klassen'!AK10</f>
        <v/>
      </c>
      <c r="AK10" s="49" t="str">
        <f>'[2]212 MS-Klassen'!AL10</f>
        <v/>
      </c>
      <c r="AL10" s="49" t="str">
        <f>'[2]212 MS-Klassen'!AM10</f>
        <v/>
      </c>
      <c r="AM10" s="49" t="str">
        <f>'[2]212 MS-Klassen'!AN10</f>
        <v/>
      </c>
      <c r="AN10" s="49" t="str">
        <f>'[2]212 MS-Klassen'!AO10</f>
        <v/>
      </c>
      <c r="AO10" s="49" t="str">
        <f>'[2]212 MS-Klassen'!AP10</f>
        <v/>
      </c>
      <c r="AP10" s="49" t="str">
        <f>'[2]212 MS-Klassen'!AQ10</f>
        <v/>
      </c>
      <c r="AQ10" s="49">
        <f>'[2]212 MS-Klassen'!AR10</f>
        <v>0</v>
      </c>
      <c r="AR10" s="49">
        <f>'[2]212 MS-Klassen'!AS10</f>
        <v>0</v>
      </c>
      <c r="AS10" s="49">
        <f>'[2]212 MS-Klassen'!AT10</f>
        <v>0</v>
      </c>
      <c r="AT10" s="49">
        <f>'[2]212 MS-Klassen'!AU10</f>
        <v>0</v>
      </c>
      <c r="AU10" s="49">
        <f>'[2]212 MS-Klassen'!AV10</f>
        <v>0</v>
      </c>
      <c r="AV10" s="49">
        <f>'[2]212 MS-Klassen'!AW10</f>
        <v>0</v>
      </c>
      <c r="AW10" s="49">
        <f>'[2]212 MS-Klassen'!AX10</f>
        <v>0</v>
      </c>
      <c r="AX10" s="49">
        <f>'[2]212 MS-Klassen'!AY10</f>
        <v>0</v>
      </c>
      <c r="AY10" s="49" t="str">
        <f>'[2]212 MS-Klassen'!AZ10</f>
        <v/>
      </c>
      <c r="AZ10" s="49" t="str">
        <f>'[2]212 MS-Klassen'!BA10</f>
        <v/>
      </c>
      <c r="BA10" s="49" t="str">
        <f>'[2]212 MS-Klassen'!BB10</f>
        <v/>
      </c>
      <c r="BB10" s="49" t="str">
        <f>'[2]212 MS-Klassen'!BC10</f>
        <v/>
      </c>
      <c r="BC10" s="49" t="str">
        <f>'[2]212 MS-Klassen'!BD10</f>
        <v/>
      </c>
      <c r="BD10" s="49" t="str">
        <f>'[2]212 MS-Klassen'!BE10</f>
        <v/>
      </c>
      <c r="BE10" s="49" t="str">
        <f>'[2]212 MS-Klassen'!BF10</f>
        <v/>
      </c>
      <c r="BF10" s="49" t="str">
        <f>'[2]212 MS-Klassen'!BG10</f>
        <v/>
      </c>
      <c r="BG10" s="49" t="str">
        <f>'[2]212 MS-Klassen'!BH10</f>
        <v/>
      </c>
      <c r="BH10" s="49" t="str">
        <f>'[2]212 MS-Klassen'!BI10</f>
        <v/>
      </c>
      <c r="BI10" s="84">
        <f>'[2]212 MS-Klassen'!BJ10</f>
        <v>45903</v>
      </c>
      <c r="BJ10" s="49" t="str">
        <f>'[2]212 MS-Klassen'!BK10</f>
        <v/>
      </c>
      <c r="BK10" s="49" t="str">
        <f>'[2]212 MS-Klassen'!BL10</f>
        <v/>
      </c>
      <c r="BL10" s="49" t="str">
        <f>'[2]212 MS-Klassen'!BM10</f>
        <v/>
      </c>
      <c r="BM10" s="49" t="str">
        <f>'[2]212 MS-Klassen'!BN10</f>
        <v/>
      </c>
      <c r="BN10" s="49" t="str">
        <f>'[2]212 MS-Klassen'!BO10</f>
        <v/>
      </c>
    </row>
    <row r="11" spans="1:66" s="48" customFormat="1" ht="10.5" x14ac:dyDescent="0.15">
      <c r="A11" s="49" t="str">
        <f>'[2]212 MS-Klassen'!B11</f>
        <v>2025/26</v>
      </c>
      <c r="B11" s="49" t="str">
        <f>'[2]212 MS-Klassen'!C11</f>
        <v>1</v>
      </c>
      <c r="C11" s="49" t="str">
        <f>'[2]212 MS-Klassen'!D11</f>
        <v>2</v>
      </c>
      <c r="D11" s="49">
        <f>'[2]212 MS-Klassen'!E11</f>
        <v>501102</v>
      </c>
      <c r="E11" s="49" t="str">
        <f>'[2]212 MS-Klassen'!F11</f>
        <v>MS Parsch</v>
      </c>
      <c r="F11" s="49">
        <f>'[2]212 MS-Klassen'!G11</f>
        <v>0</v>
      </c>
      <c r="G11" s="84">
        <f>'[2]212 MS-Klassen'!H11</f>
        <v>36526</v>
      </c>
      <c r="H11" s="49">
        <f>'[2]212 MS-Klassen'!I11</f>
        <v>2</v>
      </c>
      <c r="I11" s="49" t="str">
        <f>'[2]212 MS-Klassen'!J11</f>
        <v>X</v>
      </c>
      <c r="J11" s="49" t="str">
        <f>'[2]212 MS-Klassen'!K11</f>
        <v>99</v>
      </c>
      <c r="K11" s="49" t="str">
        <f>'[2]212 MS-Klassen'!L11</f>
        <v>X</v>
      </c>
      <c r="L11" s="49">
        <f>'[2]212 MS-Klassen'!M11</f>
        <v>0</v>
      </c>
      <c r="M11" s="49">
        <f>'[2]212 MS-Klassen'!N11</f>
        <v>0</v>
      </c>
      <c r="N11" s="49">
        <f>'[2]212 MS-Klassen'!O11</f>
        <v>0</v>
      </c>
      <c r="O11" s="49">
        <f>'[2]212 MS-Klassen'!P11</f>
        <v>0</v>
      </c>
      <c r="P11" s="49">
        <f>'[2]212 MS-Klassen'!Q11</f>
        <v>0</v>
      </c>
      <c r="Q11" s="49">
        <f>'[2]212 MS-Klassen'!R11</f>
        <v>0</v>
      </c>
      <c r="R11" s="49">
        <f>'[2]212 MS-Klassen'!S11</f>
        <v>0</v>
      </c>
      <c r="S11" s="49">
        <f>'[2]212 MS-Klassen'!T11</f>
        <v>0</v>
      </c>
      <c r="T11" s="49">
        <f>'[2]212 MS-Klassen'!U11</f>
        <v>0</v>
      </c>
      <c r="U11" s="49">
        <f>'[2]212 MS-Klassen'!V11</f>
        <v>0</v>
      </c>
      <c r="V11" s="49">
        <f>'[2]212 MS-Klassen'!W11</f>
        <v>0</v>
      </c>
      <c r="W11" s="49">
        <f>'[2]212 MS-Klassen'!X11</f>
        <v>0</v>
      </c>
      <c r="X11" s="49" t="str">
        <f>'[2]212 MS-Klassen'!Y11</f>
        <v/>
      </c>
      <c r="Y11" s="49" t="str">
        <f>'[2]212 MS-Klassen'!Z11</f>
        <v/>
      </c>
      <c r="Z11" s="49" t="str">
        <f>'[2]212 MS-Klassen'!AA11</f>
        <v/>
      </c>
      <c r="AA11" s="49" t="str">
        <f>'[2]212 MS-Klassen'!AB11</f>
        <v/>
      </c>
      <c r="AB11" s="49" t="str">
        <f>'[2]212 MS-Klassen'!AC11</f>
        <v/>
      </c>
      <c r="AC11" s="49" t="str">
        <f>'[2]212 MS-Klassen'!AD11</f>
        <v/>
      </c>
      <c r="AD11" s="49" t="str">
        <f>'[2]212 MS-Klassen'!AE11</f>
        <v/>
      </c>
      <c r="AE11" s="49" t="str">
        <f>'[2]212 MS-Klassen'!AF11</f>
        <v/>
      </c>
      <c r="AF11" s="49" t="str">
        <f>'[2]212 MS-Klassen'!AG11</f>
        <v/>
      </c>
      <c r="AG11" s="49" t="str">
        <f>'[2]212 MS-Klassen'!AH11</f>
        <v/>
      </c>
      <c r="AH11" s="49" t="str">
        <f>'[2]212 MS-Klassen'!AI11</f>
        <v/>
      </c>
      <c r="AI11" s="49" t="str">
        <f>'[2]212 MS-Klassen'!AJ11</f>
        <v/>
      </c>
      <c r="AJ11" s="49" t="str">
        <f>'[2]212 MS-Klassen'!AK11</f>
        <v/>
      </c>
      <c r="AK11" s="49" t="str">
        <f>'[2]212 MS-Klassen'!AL11</f>
        <v/>
      </c>
      <c r="AL11" s="49" t="str">
        <f>'[2]212 MS-Klassen'!AM11</f>
        <v/>
      </c>
      <c r="AM11" s="49" t="str">
        <f>'[2]212 MS-Klassen'!AN11</f>
        <v/>
      </c>
      <c r="AN11" s="49" t="str">
        <f>'[2]212 MS-Klassen'!AO11</f>
        <v/>
      </c>
      <c r="AO11" s="49" t="str">
        <f>'[2]212 MS-Klassen'!AP11</f>
        <v/>
      </c>
      <c r="AP11" s="49" t="str">
        <f>'[2]212 MS-Klassen'!AQ11</f>
        <v/>
      </c>
      <c r="AQ11" s="49">
        <f>'[2]212 MS-Klassen'!AR11</f>
        <v>0</v>
      </c>
      <c r="AR11" s="49">
        <f>'[2]212 MS-Klassen'!AS11</f>
        <v>0</v>
      </c>
      <c r="AS11" s="49">
        <f>'[2]212 MS-Klassen'!AT11</f>
        <v>0</v>
      </c>
      <c r="AT11" s="49">
        <f>'[2]212 MS-Klassen'!AU11</f>
        <v>0</v>
      </c>
      <c r="AU11" s="49">
        <f>'[2]212 MS-Klassen'!AV11</f>
        <v>0</v>
      </c>
      <c r="AV11" s="49">
        <f>'[2]212 MS-Klassen'!AW11</f>
        <v>0</v>
      </c>
      <c r="AW11" s="49">
        <f>'[2]212 MS-Klassen'!AX11</f>
        <v>0</v>
      </c>
      <c r="AX11" s="49">
        <f>'[2]212 MS-Klassen'!AY11</f>
        <v>0</v>
      </c>
      <c r="AY11" s="49" t="str">
        <f>'[2]212 MS-Klassen'!AZ11</f>
        <v/>
      </c>
      <c r="AZ11" s="49" t="str">
        <f>'[2]212 MS-Klassen'!BA11</f>
        <v/>
      </c>
      <c r="BA11" s="49" t="str">
        <f>'[2]212 MS-Klassen'!BB11</f>
        <v/>
      </c>
      <c r="BB11" s="49" t="str">
        <f>'[2]212 MS-Klassen'!BC11</f>
        <v/>
      </c>
      <c r="BC11" s="49" t="str">
        <f>'[2]212 MS-Klassen'!BD11</f>
        <v/>
      </c>
      <c r="BD11" s="49" t="str">
        <f>'[2]212 MS-Klassen'!BE11</f>
        <v/>
      </c>
      <c r="BE11" s="49" t="str">
        <f>'[2]212 MS-Klassen'!BF11</f>
        <v/>
      </c>
      <c r="BF11" s="49" t="str">
        <f>'[2]212 MS-Klassen'!BG11</f>
        <v/>
      </c>
      <c r="BG11" s="49" t="str">
        <f>'[2]212 MS-Klassen'!BH11</f>
        <v/>
      </c>
      <c r="BH11" s="49" t="str">
        <f>'[2]212 MS-Klassen'!BI11</f>
        <v/>
      </c>
      <c r="BI11" s="84">
        <f>'[2]212 MS-Klassen'!BJ11</f>
        <v>45903</v>
      </c>
      <c r="BJ11" s="49" t="str">
        <f>'[2]212 MS-Klassen'!BK11</f>
        <v/>
      </c>
      <c r="BK11" s="49" t="str">
        <f>'[2]212 MS-Klassen'!BL11</f>
        <v/>
      </c>
      <c r="BL11" s="49" t="str">
        <f>'[2]212 MS-Klassen'!BM11</f>
        <v/>
      </c>
      <c r="BM11" s="49" t="str">
        <f>'[2]212 MS-Klassen'!BN11</f>
        <v/>
      </c>
      <c r="BN11" s="49" t="str">
        <f>'[2]212 MS-Klassen'!BO11</f>
        <v/>
      </c>
    </row>
    <row r="12" spans="1:66" s="48" customFormat="1" ht="10.5" x14ac:dyDescent="0.15">
      <c r="A12" s="49" t="str">
        <f>'[2]212 MS-Klassen'!B12</f>
        <v>2025/26</v>
      </c>
      <c r="B12" s="49" t="str">
        <f>'[2]212 MS-Klassen'!C12</f>
        <v>1</v>
      </c>
      <c r="C12" s="49" t="str">
        <f>'[2]212 MS-Klassen'!D12</f>
        <v>2</v>
      </c>
      <c r="D12" s="49">
        <f>'[2]212 MS-Klassen'!E12</f>
        <v>501102</v>
      </c>
      <c r="E12" s="49" t="str">
        <f>'[2]212 MS-Klassen'!F12</f>
        <v>MS Parsch</v>
      </c>
      <c r="F12" s="49">
        <f>'[2]212 MS-Klassen'!G12</f>
        <v>0</v>
      </c>
      <c r="G12" s="84">
        <f>'[2]212 MS-Klassen'!H12</f>
        <v>36526</v>
      </c>
      <c r="H12" s="49">
        <f>'[2]212 MS-Klassen'!I12</f>
        <v>2</v>
      </c>
      <c r="I12" s="49" t="str">
        <f>'[2]212 MS-Klassen'!J12</f>
        <v>X</v>
      </c>
      <c r="J12" s="49" t="str">
        <f>'[2]212 MS-Klassen'!K12</f>
        <v>99</v>
      </c>
      <c r="K12" s="49" t="str">
        <f>'[2]212 MS-Klassen'!L12</f>
        <v>X</v>
      </c>
      <c r="L12" s="49">
        <f>'[2]212 MS-Klassen'!M12</f>
        <v>0</v>
      </c>
      <c r="M12" s="49">
        <f>'[2]212 MS-Klassen'!N12</f>
        <v>0</v>
      </c>
      <c r="N12" s="49">
        <f>'[2]212 MS-Klassen'!O12</f>
        <v>0</v>
      </c>
      <c r="O12" s="49">
        <f>'[2]212 MS-Klassen'!P12</f>
        <v>0</v>
      </c>
      <c r="P12" s="49">
        <f>'[2]212 MS-Klassen'!Q12</f>
        <v>0</v>
      </c>
      <c r="Q12" s="49">
        <f>'[2]212 MS-Klassen'!R12</f>
        <v>0</v>
      </c>
      <c r="R12" s="49">
        <f>'[2]212 MS-Klassen'!S12</f>
        <v>0</v>
      </c>
      <c r="S12" s="49">
        <f>'[2]212 MS-Klassen'!T12</f>
        <v>0</v>
      </c>
      <c r="T12" s="49">
        <f>'[2]212 MS-Klassen'!U12</f>
        <v>0</v>
      </c>
      <c r="U12" s="49">
        <f>'[2]212 MS-Klassen'!V12</f>
        <v>0</v>
      </c>
      <c r="V12" s="49">
        <f>'[2]212 MS-Klassen'!W12</f>
        <v>0</v>
      </c>
      <c r="W12" s="49">
        <f>'[2]212 MS-Klassen'!X12</f>
        <v>0</v>
      </c>
      <c r="X12" s="49" t="str">
        <f>'[2]212 MS-Klassen'!Y12</f>
        <v/>
      </c>
      <c r="Y12" s="49" t="str">
        <f>'[2]212 MS-Klassen'!Z12</f>
        <v/>
      </c>
      <c r="Z12" s="49" t="str">
        <f>'[2]212 MS-Klassen'!AA12</f>
        <v/>
      </c>
      <c r="AA12" s="49" t="str">
        <f>'[2]212 MS-Klassen'!AB12</f>
        <v/>
      </c>
      <c r="AB12" s="49" t="str">
        <f>'[2]212 MS-Klassen'!AC12</f>
        <v/>
      </c>
      <c r="AC12" s="49" t="str">
        <f>'[2]212 MS-Klassen'!AD12</f>
        <v/>
      </c>
      <c r="AD12" s="49" t="str">
        <f>'[2]212 MS-Klassen'!AE12</f>
        <v/>
      </c>
      <c r="AE12" s="49" t="str">
        <f>'[2]212 MS-Klassen'!AF12</f>
        <v/>
      </c>
      <c r="AF12" s="49" t="str">
        <f>'[2]212 MS-Klassen'!AG12</f>
        <v/>
      </c>
      <c r="AG12" s="49" t="str">
        <f>'[2]212 MS-Klassen'!AH12</f>
        <v/>
      </c>
      <c r="AH12" s="49" t="str">
        <f>'[2]212 MS-Klassen'!AI12</f>
        <v/>
      </c>
      <c r="AI12" s="49" t="str">
        <f>'[2]212 MS-Klassen'!AJ12</f>
        <v/>
      </c>
      <c r="AJ12" s="49" t="str">
        <f>'[2]212 MS-Klassen'!AK12</f>
        <v/>
      </c>
      <c r="AK12" s="49" t="str">
        <f>'[2]212 MS-Klassen'!AL12</f>
        <v/>
      </c>
      <c r="AL12" s="49" t="str">
        <f>'[2]212 MS-Klassen'!AM12</f>
        <v/>
      </c>
      <c r="AM12" s="49" t="str">
        <f>'[2]212 MS-Klassen'!AN12</f>
        <v/>
      </c>
      <c r="AN12" s="49" t="str">
        <f>'[2]212 MS-Klassen'!AO12</f>
        <v/>
      </c>
      <c r="AO12" s="49" t="str">
        <f>'[2]212 MS-Klassen'!AP12</f>
        <v/>
      </c>
      <c r="AP12" s="49" t="str">
        <f>'[2]212 MS-Klassen'!AQ12</f>
        <v/>
      </c>
      <c r="AQ12" s="49">
        <f>'[2]212 MS-Klassen'!AR12</f>
        <v>0</v>
      </c>
      <c r="AR12" s="49">
        <f>'[2]212 MS-Klassen'!AS12</f>
        <v>0</v>
      </c>
      <c r="AS12" s="49">
        <f>'[2]212 MS-Klassen'!AT12</f>
        <v>0</v>
      </c>
      <c r="AT12" s="49">
        <f>'[2]212 MS-Klassen'!AU12</f>
        <v>0</v>
      </c>
      <c r="AU12" s="49">
        <f>'[2]212 MS-Klassen'!AV12</f>
        <v>0</v>
      </c>
      <c r="AV12" s="49">
        <f>'[2]212 MS-Klassen'!AW12</f>
        <v>0</v>
      </c>
      <c r="AW12" s="49">
        <f>'[2]212 MS-Klassen'!AX12</f>
        <v>0</v>
      </c>
      <c r="AX12" s="49">
        <f>'[2]212 MS-Klassen'!AY12</f>
        <v>0</v>
      </c>
      <c r="AY12" s="49" t="str">
        <f>'[2]212 MS-Klassen'!AZ12</f>
        <v/>
      </c>
      <c r="AZ12" s="49" t="str">
        <f>'[2]212 MS-Klassen'!BA12</f>
        <v/>
      </c>
      <c r="BA12" s="49" t="str">
        <f>'[2]212 MS-Klassen'!BB12</f>
        <v/>
      </c>
      <c r="BB12" s="49" t="str">
        <f>'[2]212 MS-Klassen'!BC12</f>
        <v/>
      </c>
      <c r="BC12" s="49" t="str">
        <f>'[2]212 MS-Klassen'!BD12</f>
        <v/>
      </c>
      <c r="BD12" s="49" t="str">
        <f>'[2]212 MS-Klassen'!BE12</f>
        <v/>
      </c>
      <c r="BE12" s="49" t="str">
        <f>'[2]212 MS-Klassen'!BF12</f>
        <v/>
      </c>
      <c r="BF12" s="49" t="str">
        <f>'[2]212 MS-Klassen'!BG12</f>
        <v/>
      </c>
      <c r="BG12" s="49" t="str">
        <f>'[2]212 MS-Klassen'!BH12</f>
        <v/>
      </c>
      <c r="BH12" s="49" t="str">
        <f>'[2]212 MS-Klassen'!BI12</f>
        <v/>
      </c>
      <c r="BI12" s="84">
        <f>'[2]212 MS-Klassen'!BJ12</f>
        <v>45903</v>
      </c>
      <c r="BJ12" s="49" t="str">
        <f>'[2]212 MS-Klassen'!BK12</f>
        <v/>
      </c>
      <c r="BK12" s="49" t="str">
        <f>'[2]212 MS-Klassen'!BL12</f>
        <v/>
      </c>
      <c r="BL12" s="49" t="str">
        <f>'[2]212 MS-Klassen'!BM12</f>
        <v/>
      </c>
      <c r="BM12" s="49" t="str">
        <f>'[2]212 MS-Klassen'!BN12</f>
        <v/>
      </c>
      <c r="BN12" s="49" t="str">
        <f>'[2]212 MS-Klassen'!BO12</f>
        <v/>
      </c>
    </row>
    <row r="13" spans="1:66" s="48" customFormat="1" ht="10.5" x14ac:dyDescent="0.15">
      <c r="A13" s="49" t="str">
        <f>'[2]212 MS-Klassen'!B13</f>
        <v>2025/26</v>
      </c>
      <c r="B13" s="49" t="str">
        <f>'[2]212 MS-Klassen'!C13</f>
        <v>1</v>
      </c>
      <c r="C13" s="49" t="str">
        <f>'[2]212 MS-Klassen'!D13</f>
        <v>2</v>
      </c>
      <c r="D13" s="49">
        <f>'[2]212 MS-Klassen'!E13</f>
        <v>501102</v>
      </c>
      <c r="E13" s="49" t="str">
        <f>'[2]212 MS-Klassen'!F13</f>
        <v>MS Parsch</v>
      </c>
      <c r="F13" s="49">
        <f>'[2]212 MS-Klassen'!G13</f>
        <v>0</v>
      </c>
      <c r="G13" s="84">
        <f>'[2]212 MS-Klassen'!H13</f>
        <v>36526</v>
      </c>
      <c r="H13" s="49">
        <f>'[2]212 MS-Klassen'!I13</f>
        <v>2</v>
      </c>
      <c r="I13" s="49" t="str">
        <f>'[2]212 MS-Klassen'!J13</f>
        <v>X</v>
      </c>
      <c r="J13" s="49" t="str">
        <f>'[2]212 MS-Klassen'!K13</f>
        <v>99</v>
      </c>
      <c r="K13" s="49" t="str">
        <f>'[2]212 MS-Klassen'!L13</f>
        <v>X</v>
      </c>
      <c r="L13" s="49">
        <f>'[2]212 MS-Klassen'!M13</f>
        <v>0</v>
      </c>
      <c r="M13" s="49">
        <f>'[2]212 MS-Klassen'!N13</f>
        <v>0</v>
      </c>
      <c r="N13" s="49">
        <f>'[2]212 MS-Klassen'!O13</f>
        <v>0</v>
      </c>
      <c r="O13" s="49">
        <f>'[2]212 MS-Klassen'!P13</f>
        <v>0</v>
      </c>
      <c r="P13" s="49">
        <f>'[2]212 MS-Klassen'!Q13</f>
        <v>0</v>
      </c>
      <c r="Q13" s="49">
        <f>'[2]212 MS-Klassen'!R13</f>
        <v>0</v>
      </c>
      <c r="R13" s="49">
        <f>'[2]212 MS-Klassen'!S13</f>
        <v>0</v>
      </c>
      <c r="S13" s="49">
        <f>'[2]212 MS-Klassen'!T13</f>
        <v>0</v>
      </c>
      <c r="T13" s="49">
        <f>'[2]212 MS-Klassen'!U13</f>
        <v>0</v>
      </c>
      <c r="U13" s="49">
        <f>'[2]212 MS-Klassen'!V13</f>
        <v>0</v>
      </c>
      <c r="V13" s="49">
        <f>'[2]212 MS-Klassen'!W13</f>
        <v>0</v>
      </c>
      <c r="W13" s="49">
        <f>'[2]212 MS-Klassen'!X13</f>
        <v>0</v>
      </c>
      <c r="X13" s="49" t="str">
        <f>'[2]212 MS-Klassen'!Y13</f>
        <v/>
      </c>
      <c r="Y13" s="49" t="str">
        <f>'[2]212 MS-Klassen'!Z13</f>
        <v/>
      </c>
      <c r="Z13" s="49" t="str">
        <f>'[2]212 MS-Klassen'!AA13</f>
        <v/>
      </c>
      <c r="AA13" s="49" t="str">
        <f>'[2]212 MS-Klassen'!AB13</f>
        <v/>
      </c>
      <c r="AB13" s="49" t="str">
        <f>'[2]212 MS-Klassen'!AC13</f>
        <v/>
      </c>
      <c r="AC13" s="49" t="str">
        <f>'[2]212 MS-Klassen'!AD13</f>
        <v/>
      </c>
      <c r="AD13" s="49" t="str">
        <f>'[2]212 MS-Klassen'!AE13</f>
        <v/>
      </c>
      <c r="AE13" s="49" t="str">
        <f>'[2]212 MS-Klassen'!AF13</f>
        <v/>
      </c>
      <c r="AF13" s="49" t="str">
        <f>'[2]212 MS-Klassen'!AG13</f>
        <v/>
      </c>
      <c r="AG13" s="49" t="str">
        <f>'[2]212 MS-Klassen'!AH13</f>
        <v/>
      </c>
      <c r="AH13" s="49" t="str">
        <f>'[2]212 MS-Klassen'!AI13</f>
        <v/>
      </c>
      <c r="AI13" s="49" t="str">
        <f>'[2]212 MS-Klassen'!AJ13</f>
        <v/>
      </c>
      <c r="AJ13" s="49" t="str">
        <f>'[2]212 MS-Klassen'!AK13</f>
        <v/>
      </c>
      <c r="AK13" s="49" t="str">
        <f>'[2]212 MS-Klassen'!AL13</f>
        <v/>
      </c>
      <c r="AL13" s="49" t="str">
        <f>'[2]212 MS-Klassen'!AM13</f>
        <v/>
      </c>
      <c r="AM13" s="49" t="str">
        <f>'[2]212 MS-Klassen'!AN13</f>
        <v/>
      </c>
      <c r="AN13" s="49" t="str">
        <f>'[2]212 MS-Klassen'!AO13</f>
        <v/>
      </c>
      <c r="AO13" s="49" t="str">
        <f>'[2]212 MS-Klassen'!AP13</f>
        <v/>
      </c>
      <c r="AP13" s="49" t="str">
        <f>'[2]212 MS-Klassen'!AQ13</f>
        <v/>
      </c>
      <c r="AQ13" s="49">
        <f>'[2]212 MS-Klassen'!AR13</f>
        <v>0</v>
      </c>
      <c r="AR13" s="49">
        <f>'[2]212 MS-Klassen'!AS13</f>
        <v>0</v>
      </c>
      <c r="AS13" s="49">
        <f>'[2]212 MS-Klassen'!AT13</f>
        <v>0</v>
      </c>
      <c r="AT13" s="49">
        <f>'[2]212 MS-Klassen'!AU13</f>
        <v>0</v>
      </c>
      <c r="AU13" s="49">
        <f>'[2]212 MS-Klassen'!AV13</f>
        <v>0</v>
      </c>
      <c r="AV13" s="49">
        <f>'[2]212 MS-Klassen'!AW13</f>
        <v>0</v>
      </c>
      <c r="AW13" s="49">
        <f>'[2]212 MS-Klassen'!AX13</f>
        <v>0</v>
      </c>
      <c r="AX13" s="49">
        <f>'[2]212 MS-Klassen'!AY13</f>
        <v>0</v>
      </c>
      <c r="AY13" s="49" t="str">
        <f>'[2]212 MS-Klassen'!AZ13</f>
        <v/>
      </c>
      <c r="AZ13" s="49" t="str">
        <f>'[2]212 MS-Klassen'!BA13</f>
        <v/>
      </c>
      <c r="BA13" s="49" t="str">
        <f>'[2]212 MS-Klassen'!BB13</f>
        <v/>
      </c>
      <c r="BB13" s="49" t="str">
        <f>'[2]212 MS-Klassen'!BC13</f>
        <v/>
      </c>
      <c r="BC13" s="49" t="str">
        <f>'[2]212 MS-Klassen'!BD13</f>
        <v/>
      </c>
      <c r="BD13" s="49" t="str">
        <f>'[2]212 MS-Klassen'!BE13</f>
        <v/>
      </c>
      <c r="BE13" s="49" t="str">
        <f>'[2]212 MS-Klassen'!BF13</f>
        <v/>
      </c>
      <c r="BF13" s="49" t="str">
        <f>'[2]212 MS-Klassen'!BG13</f>
        <v/>
      </c>
      <c r="BG13" s="49" t="str">
        <f>'[2]212 MS-Klassen'!BH13</f>
        <v/>
      </c>
      <c r="BH13" s="49" t="str">
        <f>'[2]212 MS-Klassen'!BI13</f>
        <v/>
      </c>
      <c r="BI13" s="84">
        <f>'[2]212 MS-Klassen'!BJ13</f>
        <v>45903</v>
      </c>
      <c r="BJ13" s="49" t="str">
        <f>'[2]212 MS-Klassen'!BK13</f>
        <v/>
      </c>
      <c r="BK13" s="49" t="str">
        <f>'[2]212 MS-Klassen'!BL13</f>
        <v/>
      </c>
      <c r="BL13" s="49" t="str">
        <f>'[2]212 MS-Klassen'!BM13</f>
        <v/>
      </c>
      <c r="BM13" s="49" t="str">
        <f>'[2]212 MS-Klassen'!BN13</f>
        <v/>
      </c>
      <c r="BN13" s="49" t="str">
        <f>'[2]212 MS-Klassen'!BO13</f>
        <v/>
      </c>
    </row>
    <row r="14" spans="1:66" s="48" customFormat="1" ht="10.5" x14ac:dyDescent="0.15">
      <c r="A14" s="49" t="str">
        <f>'[2]212 MS-Klassen'!B14</f>
        <v>2025/26</v>
      </c>
      <c r="B14" s="49" t="str">
        <f>'[2]212 MS-Klassen'!C14</f>
        <v>1</v>
      </c>
      <c r="C14" s="49" t="str">
        <f>'[2]212 MS-Klassen'!D14</f>
        <v>2</v>
      </c>
      <c r="D14" s="49">
        <f>'[2]212 MS-Klassen'!E14</f>
        <v>501102</v>
      </c>
      <c r="E14" s="49" t="str">
        <f>'[2]212 MS-Klassen'!F14</f>
        <v>MS Parsch</v>
      </c>
      <c r="F14" s="49">
        <f>'[2]212 MS-Klassen'!G14</f>
        <v>0</v>
      </c>
      <c r="G14" s="84">
        <f>'[2]212 MS-Klassen'!H14</f>
        <v>36526</v>
      </c>
      <c r="H14" s="49">
        <f>'[2]212 MS-Klassen'!I14</f>
        <v>2</v>
      </c>
      <c r="I14" s="49" t="str">
        <f>'[2]212 MS-Klassen'!J14</f>
        <v>X</v>
      </c>
      <c r="J14" s="49" t="str">
        <f>'[2]212 MS-Klassen'!K14</f>
        <v>99</v>
      </c>
      <c r="K14" s="49" t="str">
        <f>'[2]212 MS-Klassen'!L14</f>
        <v>X</v>
      </c>
      <c r="L14" s="49">
        <f>'[2]212 MS-Klassen'!M14</f>
        <v>0</v>
      </c>
      <c r="M14" s="49">
        <f>'[2]212 MS-Klassen'!N14</f>
        <v>0</v>
      </c>
      <c r="N14" s="49">
        <f>'[2]212 MS-Klassen'!O14</f>
        <v>0</v>
      </c>
      <c r="O14" s="49">
        <f>'[2]212 MS-Klassen'!P14</f>
        <v>0</v>
      </c>
      <c r="P14" s="49">
        <f>'[2]212 MS-Klassen'!Q14</f>
        <v>0</v>
      </c>
      <c r="Q14" s="49">
        <f>'[2]212 MS-Klassen'!R14</f>
        <v>0</v>
      </c>
      <c r="R14" s="49">
        <f>'[2]212 MS-Klassen'!S14</f>
        <v>0</v>
      </c>
      <c r="S14" s="49">
        <f>'[2]212 MS-Klassen'!T14</f>
        <v>0</v>
      </c>
      <c r="T14" s="49">
        <f>'[2]212 MS-Klassen'!U14</f>
        <v>0</v>
      </c>
      <c r="U14" s="49">
        <f>'[2]212 MS-Klassen'!V14</f>
        <v>0</v>
      </c>
      <c r="V14" s="49">
        <f>'[2]212 MS-Klassen'!W14</f>
        <v>0</v>
      </c>
      <c r="W14" s="49">
        <f>'[2]212 MS-Klassen'!X14</f>
        <v>0</v>
      </c>
      <c r="X14" s="49" t="str">
        <f>'[2]212 MS-Klassen'!Y14</f>
        <v/>
      </c>
      <c r="Y14" s="49" t="str">
        <f>'[2]212 MS-Klassen'!Z14</f>
        <v/>
      </c>
      <c r="Z14" s="49" t="str">
        <f>'[2]212 MS-Klassen'!AA14</f>
        <v/>
      </c>
      <c r="AA14" s="49" t="str">
        <f>'[2]212 MS-Klassen'!AB14</f>
        <v/>
      </c>
      <c r="AB14" s="49" t="str">
        <f>'[2]212 MS-Klassen'!AC14</f>
        <v/>
      </c>
      <c r="AC14" s="49" t="str">
        <f>'[2]212 MS-Klassen'!AD14</f>
        <v/>
      </c>
      <c r="AD14" s="49" t="str">
        <f>'[2]212 MS-Klassen'!AE14</f>
        <v/>
      </c>
      <c r="AE14" s="49" t="str">
        <f>'[2]212 MS-Klassen'!AF14</f>
        <v/>
      </c>
      <c r="AF14" s="49" t="str">
        <f>'[2]212 MS-Klassen'!AG14</f>
        <v/>
      </c>
      <c r="AG14" s="49" t="str">
        <f>'[2]212 MS-Klassen'!AH14</f>
        <v/>
      </c>
      <c r="AH14" s="49" t="str">
        <f>'[2]212 MS-Klassen'!AI14</f>
        <v/>
      </c>
      <c r="AI14" s="49" t="str">
        <f>'[2]212 MS-Klassen'!AJ14</f>
        <v/>
      </c>
      <c r="AJ14" s="49" t="str">
        <f>'[2]212 MS-Klassen'!AK14</f>
        <v/>
      </c>
      <c r="AK14" s="49" t="str">
        <f>'[2]212 MS-Klassen'!AL14</f>
        <v/>
      </c>
      <c r="AL14" s="49" t="str">
        <f>'[2]212 MS-Klassen'!AM14</f>
        <v/>
      </c>
      <c r="AM14" s="49" t="str">
        <f>'[2]212 MS-Klassen'!AN14</f>
        <v/>
      </c>
      <c r="AN14" s="49" t="str">
        <f>'[2]212 MS-Klassen'!AO14</f>
        <v/>
      </c>
      <c r="AO14" s="49" t="str">
        <f>'[2]212 MS-Klassen'!AP14</f>
        <v/>
      </c>
      <c r="AP14" s="49" t="str">
        <f>'[2]212 MS-Klassen'!AQ14</f>
        <v/>
      </c>
      <c r="AQ14" s="49">
        <f>'[2]212 MS-Klassen'!AR14</f>
        <v>0</v>
      </c>
      <c r="AR14" s="49">
        <f>'[2]212 MS-Klassen'!AS14</f>
        <v>0</v>
      </c>
      <c r="AS14" s="49">
        <f>'[2]212 MS-Klassen'!AT14</f>
        <v>0</v>
      </c>
      <c r="AT14" s="49">
        <f>'[2]212 MS-Klassen'!AU14</f>
        <v>0</v>
      </c>
      <c r="AU14" s="49">
        <f>'[2]212 MS-Klassen'!AV14</f>
        <v>0</v>
      </c>
      <c r="AV14" s="49">
        <f>'[2]212 MS-Klassen'!AW14</f>
        <v>0</v>
      </c>
      <c r="AW14" s="49">
        <f>'[2]212 MS-Klassen'!AX14</f>
        <v>0</v>
      </c>
      <c r="AX14" s="49">
        <f>'[2]212 MS-Klassen'!AY14</f>
        <v>0</v>
      </c>
      <c r="AY14" s="49" t="str">
        <f>'[2]212 MS-Klassen'!AZ14</f>
        <v/>
      </c>
      <c r="AZ14" s="49" t="str">
        <f>'[2]212 MS-Klassen'!BA14</f>
        <v/>
      </c>
      <c r="BA14" s="49" t="str">
        <f>'[2]212 MS-Klassen'!BB14</f>
        <v/>
      </c>
      <c r="BB14" s="49" t="str">
        <f>'[2]212 MS-Klassen'!BC14</f>
        <v/>
      </c>
      <c r="BC14" s="49" t="str">
        <f>'[2]212 MS-Klassen'!BD14</f>
        <v/>
      </c>
      <c r="BD14" s="49" t="str">
        <f>'[2]212 MS-Klassen'!BE14</f>
        <v/>
      </c>
      <c r="BE14" s="49" t="str">
        <f>'[2]212 MS-Klassen'!BF14</f>
        <v/>
      </c>
      <c r="BF14" s="49" t="str">
        <f>'[2]212 MS-Klassen'!BG14</f>
        <v/>
      </c>
      <c r="BG14" s="49" t="str">
        <f>'[2]212 MS-Klassen'!BH14</f>
        <v/>
      </c>
      <c r="BH14" s="49" t="str">
        <f>'[2]212 MS-Klassen'!BI14</f>
        <v/>
      </c>
      <c r="BI14" s="84">
        <f>'[2]212 MS-Klassen'!BJ14</f>
        <v>45903</v>
      </c>
      <c r="BJ14" s="49" t="str">
        <f>'[2]212 MS-Klassen'!BK14</f>
        <v/>
      </c>
      <c r="BK14" s="49" t="str">
        <f>'[2]212 MS-Klassen'!BL14</f>
        <v/>
      </c>
      <c r="BL14" s="49" t="str">
        <f>'[2]212 MS-Klassen'!BM14</f>
        <v/>
      </c>
      <c r="BM14" s="49" t="str">
        <f>'[2]212 MS-Klassen'!BN14</f>
        <v/>
      </c>
      <c r="BN14" s="49" t="str">
        <f>'[2]212 MS-Klassen'!BO14</f>
        <v/>
      </c>
    </row>
    <row r="15" spans="1:66" s="48" customFormat="1" ht="10.5" x14ac:dyDescent="0.15">
      <c r="A15" s="49" t="str">
        <f>'[2]212 MS-Klassen'!B15</f>
        <v>2025/26</v>
      </c>
      <c r="B15" s="49" t="str">
        <f>'[2]212 MS-Klassen'!C15</f>
        <v>1</v>
      </c>
      <c r="C15" s="49" t="str">
        <f>'[2]212 MS-Klassen'!D15</f>
        <v>2</v>
      </c>
      <c r="D15" s="49">
        <f>'[2]212 MS-Klassen'!E15</f>
        <v>501102</v>
      </c>
      <c r="E15" s="49" t="str">
        <f>'[2]212 MS-Klassen'!F15</f>
        <v>MS Parsch</v>
      </c>
      <c r="F15" s="49">
        <f>'[2]212 MS-Klassen'!G15</f>
        <v>0</v>
      </c>
      <c r="G15" s="84">
        <f>'[2]212 MS-Klassen'!H15</f>
        <v>36526</v>
      </c>
      <c r="H15" s="49">
        <f>'[2]212 MS-Klassen'!I15</f>
        <v>2</v>
      </c>
      <c r="I15" s="49" t="str">
        <f>'[2]212 MS-Klassen'!J15</f>
        <v>X</v>
      </c>
      <c r="J15" s="49" t="str">
        <f>'[2]212 MS-Klassen'!K15</f>
        <v>99</v>
      </c>
      <c r="K15" s="49" t="str">
        <f>'[2]212 MS-Klassen'!L15</f>
        <v>X</v>
      </c>
      <c r="L15" s="49">
        <f>'[2]212 MS-Klassen'!M15</f>
        <v>0</v>
      </c>
      <c r="M15" s="49">
        <f>'[2]212 MS-Klassen'!N15</f>
        <v>0</v>
      </c>
      <c r="N15" s="49">
        <f>'[2]212 MS-Klassen'!O15</f>
        <v>0</v>
      </c>
      <c r="O15" s="49">
        <f>'[2]212 MS-Klassen'!P15</f>
        <v>0</v>
      </c>
      <c r="P15" s="49">
        <f>'[2]212 MS-Klassen'!Q15</f>
        <v>0</v>
      </c>
      <c r="Q15" s="49">
        <f>'[2]212 MS-Klassen'!R15</f>
        <v>0</v>
      </c>
      <c r="R15" s="49">
        <f>'[2]212 MS-Klassen'!S15</f>
        <v>0</v>
      </c>
      <c r="S15" s="49">
        <f>'[2]212 MS-Klassen'!T15</f>
        <v>0</v>
      </c>
      <c r="T15" s="49">
        <f>'[2]212 MS-Klassen'!U15</f>
        <v>0</v>
      </c>
      <c r="U15" s="49">
        <f>'[2]212 MS-Klassen'!V15</f>
        <v>0</v>
      </c>
      <c r="V15" s="49">
        <f>'[2]212 MS-Klassen'!W15</f>
        <v>0</v>
      </c>
      <c r="W15" s="49">
        <f>'[2]212 MS-Klassen'!X15</f>
        <v>0</v>
      </c>
      <c r="X15" s="49" t="str">
        <f>'[2]212 MS-Klassen'!Y15</f>
        <v/>
      </c>
      <c r="Y15" s="49" t="str">
        <f>'[2]212 MS-Klassen'!Z15</f>
        <v/>
      </c>
      <c r="Z15" s="49" t="str">
        <f>'[2]212 MS-Klassen'!AA15</f>
        <v/>
      </c>
      <c r="AA15" s="49" t="str">
        <f>'[2]212 MS-Klassen'!AB15</f>
        <v/>
      </c>
      <c r="AB15" s="49" t="str">
        <f>'[2]212 MS-Klassen'!AC15</f>
        <v/>
      </c>
      <c r="AC15" s="49" t="str">
        <f>'[2]212 MS-Klassen'!AD15</f>
        <v/>
      </c>
      <c r="AD15" s="49" t="str">
        <f>'[2]212 MS-Klassen'!AE15</f>
        <v/>
      </c>
      <c r="AE15" s="49" t="str">
        <f>'[2]212 MS-Klassen'!AF15</f>
        <v/>
      </c>
      <c r="AF15" s="49" t="str">
        <f>'[2]212 MS-Klassen'!AG15</f>
        <v/>
      </c>
      <c r="AG15" s="49" t="str">
        <f>'[2]212 MS-Klassen'!AH15</f>
        <v/>
      </c>
      <c r="AH15" s="49" t="str">
        <f>'[2]212 MS-Klassen'!AI15</f>
        <v/>
      </c>
      <c r="AI15" s="49" t="str">
        <f>'[2]212 MS-Klassen'!AJ15</f>
        <v/>
      </c>
      <c r="AJ15" s="49" t="str">
        <f>'[2]212 MS-Klassen'!AK15</f>
        <v/>
      </c>
      <c r="AK15" s="49" t="str">
        <f>'[2]212 MS-Klassen'!AL15</f>
        <v/>
      </c>
      <c r="AL15" s="49" t="str">
        <f>'[2]212 MS-Klassen'!AM15</f>
        <v/>
      </c>
      <c r="AM15" s="49" t="str">
        <f>'[2]212 MS-Klassen'!AN15</f>
        <v/>
      </c>
      <c r="AN15" s="49" t="str">
        <f>'[2]212 MS-Klassen'!AO15</f>
        <v/>
      </c>
      <c r="AO15" s="49" t="str">
        <f>'[2]212 MS-Klassen'!AP15</f>
        <v/>
      </c>
      <c r="AP15" s="49" t="str">
        <f>'[2]212 MS-Klassen'!AQ15</f>
        <v/>
      </c>
      <c r="AQ15" s="49">
        <f>'[2]212 MS-Klassen'!AR15</f>
        <v>0</v>
      </c>
      <c r="AR15" s="49">
        <f>'[2]212 MS-Klassen'!AS15</f>
        <v>0</v>
      </c>
      <c r="AS15" s="49">
        <f>'[2]212 MS-Klassen'!AT15</f>
        <v>0</v>
      </c>
      <c r="AT15" s="49">
        <f>'[2]212 MS-Klassen'!AU15</f>
        <v>0</v>
      </c>
      <c r="AU15" s="49">
        <f>'[2]212 MS-Klassen'!AV15</f>
        <v>0</v>
      </c>
      <c r="AV15" s="49">
        <f>'[2]212 MS-Klassen'!AW15</f>
        <v>0</v>
      </c>
      <c r="AW15" s="49">
        <f>'[2]212 MS-Klassen'!AX15</f>
        <v>0</v>
      </c>
      <c r="AX15" s="49">
        <f>'[2]212 MS-Klassen'!AY15</f>
        <v>0</v>
      </c>
      <c r="AY15" s="49" t="str">
        <f>'[2]212 MS-Klassen'!AZ15</f>
        <v/>
      </c>
      <c r="AZ15" s="49" t="str">
        <f>'[2]212 MS-Klassen'!BA15</f>
        <v/>
      </c>
      <c r="BA15" s="49" t="str">
        <f>'[2]212 MS-Klassen'!BB15</f>
        <v/>
      </c>
      <c r="BB15" s="49" t="str">
        <f>'[2]212 MS-Klassen'!BC15</f>
        <v/>
      </c>
      <c r="BC15" s="49" t="str">
        <f>'[2]212 MS-Klassen'!BD15</f>
        <v/>
      </c>
      <c r="BD15" s="49" t="str">
        <f>'[2]212 MS-Klassen'!BE15</f>
        <v/>
      </c>
      <c r="BE15" s="49" t="str">
        <f>'[2]212 MS-Klassen'!BF15</f>
        <v/>
      </c>
      <c r="BF15" s="49" t="str">
        <f>'[2]212 MS-Klassen'!BG15</f>
        <v/>
      </c>
      <c r="BG15" s="49" t="str">
        <f>'[2]212 MS-Klassen'!BH15</f>
        <v/>
      </c>
      <c r="BH15" s="49" t="str">
        <f>'[2]212 MS-Klassen'!BI15</f>
        <v/>
      </c>
      <c r="BI15" s="84">
        <f>'[2]212 MS-Klassen'!BJ15</f>
        <v>45903</v>
      </c>
      <c r="BJ15" s="49" t="str">
        <f>'[2]212 MS-Klassen'!BK15</f>
        <v/>
      </c>
      <c r="BK15" s="49" t="str">
        <f>'[2]212 MS-Klassen'!BL15</f>
        <v/>
      </c>
      <c r="BL15" s="49" t="str">
        <f>'[2]212 MS-Klassen'!BM15</f>
        <v/>
      </c>
      <c r="BM15" s="49" t="str">
        <f>'[2]212 MS-Klassen'!BN15</f>
        <v/>
      </c>
      <c r="BN15" s="49" t="str">
        <f>'[2]212 MS-Klassen'!BO15</f>
        <v/>
      </c>
    </row>
    <row r="16" spans="1:66" s="48" customFormat="1" ht="10.5" x14ac:dyDescent="0.15">
      <c r="A16" s="49" t="str">
        <f>'[2]212 MS-Klassen'!B16</f>
        <v>2025/26</v>
      </c>
      <c r="B16" s="49" t="str">
        <f>'[2]212 MS-Klassen'!C16</f>
        <v>1</v>
      </c>
      <c r="C16" s="49" t="str">
        <f>'[2]212 MS-Klassen'!D16</f>
        <v>2</v>
      </c>
      <c r="D16" s="49">
        <f>'[2]212 MS-Klassen'!E16</f>
        <v>501102</v>
      </c>
      <c r="E16" s="49" t="str">
        <f>'[2]212 MS-Klassen'!F16</f>
        <v>MS Parsch</v>
      </c>
      <c r="F16" s="49">
        <f>'[2]212 MS-Klassen'!G16</f>
        <v>0</v>
      </c>
      <c r="G16" s="84">
        <f>'[2]212 MS-Klassen'!H16</f>
        <v>36526</v>
      </c>
      <c r="H16" s="49">
        <f>'[2]212 MS-Klassen'!I16</f>
        <v>2</v>
      </c>
      <c r="I16" s="49" t="str">
        <f>'[2]212 MS-Klassen'!J16</f>
        <v>X</v>
      </c>
      <c r="J16" s="49" t="str">
        <f>'[2]212 MS-Klassen'!K16</f>
        <v>99</v>
      </c>
      <c r="K16" s="49" t="str">
        <f>'[2]212 MS-Klassen'!L16</f>
        <v>X</v>
      </c>
      <c r="L16" s="49">
        <f>'[2]212 MS-Klassen'!M16</f>
        <v>0</v>
      </c>
      <c r="M16" s="49">
        <f>'[2]212 MS-Klassen'!N16</f>
        <v>0</v>
      </c>
      <c r="N16" s="49">
        <f>'[2]212 MS-Klassen'!O16</f>
        <v>0</v>
      </c>
      <c r="O16" s="49">
        <f>'[2]212 MS-Klassen'!P16</f>
        <v>0</v>
      </c>
      <c r="P16" s="49">
        <f>'[2]212 MS-Klassen'!Q16</f>
        <v>0</v>
      </c>
      <c r="Q16" s="49">
        <f>'[2]212 MS-Klassen'!R16</f>
        <v>0</v>
      </c>
      <c r="R16" s="49">
        <f>'[2]212 MS-Klassen'!S16</f>
        <v>0</v>
      </c>
      <c r="S16" s="49">
        <f>'[2]212 MS-Klassen'!T16</f>
        <v>0</v>
      </c>
      <c r="T16" s="49">
        <f>'[2]212 MS-Klassen'!U16</f>
        <v>0</v>
      </c>
      <c r="U16" s="49">
        <f>'[2]212 MS-Klassen'!V16</f>
        <v>0</v>
      </c>
      <c r="V16" s="49">
        <f>'[2]212 MS-Klassen'!W16</f>
        <v>0</v>
      </c>
      <c r="W16" s="49">
        <f>'[2]212 MS-Klassen'!X16</f>
        <v>0</v>
      </c>
      <c r="X16" s="49" t="str">
        <f>'[2]212 MS-Klassen'!Y16</f>
        <v/>
      </c>
      <c r="Y16" s="49" t="str">
        <f>'[2]212 MS-Klassen'!Z16</f>
        <v/>
      </c>
      <c r="Z16" s="49" t="str">
        <f>'[2]212 MS-Klassen'!AA16</f>
        <v/>
      </c>
      <c r="AA16" s="49" t="str">
        <f>'[2]212 MS-Klassen'!AB16</f>
        <v/>
      </c>
      <c r="AB16" s="49" t="str">
        <f>'[2]212 MS-Klassen'!AC16</f>
        <v/>
      </c>
      <c r="AC16" s="49" t="str">
        <f>'[2]212 MS-Klassen'!AD16</f>
        <v/>
      </c>
      <c r="AD16" s="49" t="str">
        <f>'[2]212 MS-Klassen'!AE16</f>
        <v/>
      </c>
      <c r="AE16" s="49" t="str">
        <f>'[2]212 MS-Klassen'!AF16</f>
        <v/>
      </c>
      <c r="AF16" s="49" t="str">
        <f>'[2]212 MS-Klassen'!AG16</f>
        <v/>
      </c>
      <c r="AG16" s="49" t="str">
        <f>'[2]212 MS-Klassen'!AH16</f>
        <v/>
      </c>
      <c r="AH16" s="49" t="str">
        <f>'[2]212 MS-Klassen'!AI16</f>
        <v/>
      </c>
      <c r="AI16" s="49" t="str">
        <f>'[2]212 MS-Klassen'!AJ16</f>
        <v/>
      </c>
      <c r="AJ16" s="49" t="str">
        <f>'[2]212 MS-Klassen'!AK16</f>
        <v/>
      </c>
      <c r="AK16" s="49" t="str">
        <f>'[2]212 MS-Klassen'!AL16</f>
        <v/>
      </c>
      <c r="AL16" s="49" t="str">
        <f>'[2]212 MS-Klassen'!AM16</f>
        <v/>
      </c>
      <c r="AM16" s="49" t="str">
        <f>'[2]212 MS-Klassen'!AN16</f>
        <v/>
      </c>
      <c r="AN16" s="49" t="str">
        <f>'[2]212 MS-Klassen'!AO16</f>
        <v/>
      </c>
      <c r="AO16" s="49" t="str">
        <f>'[2]212 MS-Klassen'!AP16</f>
        <v/>
      </c>
      <c r="AP16" s="49" t="str">
        <f>'[2]212 MS-Klassen'!AQ16</f>
        <v/>
      </c>
      <c r="AQ16" s="49">
        <f>'[2]212 MS-Klassen'!AR16</f>
        <v>0</v>
      </c>
      <c r="AR16" s="49">
        <f>'[2]212 MS-Klassen'!AS16</f>
        <v>0</v>
      </c>
      <c r="AS16" s="49">
        <f>'[2]212 MS-Klassen'!AT16</f>
        <v>0</v>
      </c>
      <c r="AT16" s="49">
        <f>'[2]212 MS-Klassen'!AU16</f>
        <v>0</v>
      </c>
      <c r="AU16" s="49">
        <f>'[2]212 MS-Klassen'!AV16</f>
        <v>0</v>
      </c>
      <c r="AV16" s="49">
        <f>'[2]212 MS-Klassen'!AW16</f>
        <v>0</v>
      </c>
      <c r="AW16" s="49">
        <f>'[2]212 MS-Klassen'!AX16</f>
        <v>0</v>
      </c>
      <c r="AX16" s="49">
        <f>'[2]212 MS-Klassen'!AY16</f>
        <v>0</v>
      </c>
      <c r="AY16" s="49" t="str">
        <f>'[2]212 MS-Klassen'!AZ16</f>
        <v/>
      </c>
      <c r="AZ16" s="49" t="str">
        <f>'[2]212 MS-Klassen'!BA16</f>
        <v/>
      </c>
      <c r="BA16" s="49" t="str">
        <f>'[2]212 MS-Klassen'!BB16</f>
        <v/>
      </c>
      <c r="BB16" s="49" t="str">
        <f>'[2]212 MS-Klassen'!BC16</f>
        <v/>
      </c>
      <c r="BC16" s="49" t="str">
        <f>'[2]212 MS-Klassen'!BD16</f>
        <v/>
      </c>
      <c r="BD16" s="49" t="str">
        <f>'[2]212 MS-Klassen'!BE16</f>
        <v/>
      </c>
      <c r="BE16" s="49" t="str">
        <f>'[2]212 MS-Klassen'!BF16</f>
        <v/>
      </c>
      <c r="BF16" s="49" t="str">
        <f>'[2]212 MS-Klassen'!BG16</f>
        <v/>
      </c>
      <c r="BG16" s="49" t="str">
        <f>'[2]212 MS-Klassen'!BH16</f>
        <v/>
      </c>
      <c r="BH16" s="49" t="str">
        <f>'[2]212 MS-Klassen'!BI16</f>
        <v/>
      </c>
      <c r="BI16" s="84">
        <f>'[2]212 MS-Klassen'!BJ16</f>
        <v>45903</v>
      </c>
      <c r="BJ16" s="49" t="str">
        <f>'[2]212 MS-Klassen'!BK16</f>
        <v/>
      </c>
      <c r="BK16" s="49" t="str">
        <f>'[2]212 MS-Klassen'!BL16</f>
        <v/>
      </c>
      <c r="BL16" s="49" t="str">
        <f>'[2]212 MS-Klassen'!BM16</f>
        <v/>
      </c>
      <c r="BM16" s="49" t="str">
        <f>'[2]212 MS-Klassen'!BN16</f>
        <v/>
      </c>
      <c r="BN16" s="49" t="str">
        <f>'[2]212 MS-Klassen'!BO16</f>
        <v/>
      </c>
    </row>
    <row r="17" spans="1:66" s="48" customFormat="1" ht="10.5" x14ac:dyDescent="0.15">
      <c r="A17" s="49" t="str">
        <f>'[2]212 MS-Klassen'!B17</f>
        <v>2025/26</v>
      </c>
      <c r="B17" s="49" t="str">
        <f>'[2]212 MS-Klassen'!C17</f>
        <v>1</v>
      </c>
      <c r="C17" s="49" t="str">
        <f>'[2]212 MS-Klassen'!D17</f>
        <v>2</v>
      </c>
      <c r="D17" s="49">
        <f>'[2]212 MS-Klassen'!E17</f>
        <v>501102</v>
      </c>
      <c r="E17" s="49" t="str">
        <f>'[2]212 MS-Klassen'!F17</f>
        <v>MS Parsch</v>
      </c>
      <c r="F17" s="49">
        <f>'[2]212 MS-Klassen'!G17</f>
        <v>0</v>
      </c>
      <c r="G17" s="84">
        <f>'[2]212 MS-Klassen'!H17</f>
        <v>36526</v>
      </c>
      <c r="H17" s="49">
        <f>'[2]212 MS-Klassen'!I17</f>
        <v>2</v>
      </c>
      <c r="I17" s="49" t="str">
        <f>'[2]212 MS-Klassen'!J17</f>
        <v>X</v>
      </c>
      <c r="J17" s="49" t="str">
        <f>'[2]212 MS-Klassen'!K17</f>
        <v>99</v>
      </c>
      <c r="K17" s="49" t="str">
        <f>'[2]212 MS-Klassen'!L17</f>
        <v>X</v>
      </c>
      <c r="L17" s="49">
        <f>'[2]212 MS-Klassen'!M17</f>
        <v>0</v>
      </c>
      <c r="M17" s="49">
        <f>'[2]212 MS-Klassen'!N17</f>
        <v>0</v>
      </c>
      <c r="N17" s="49">
        <f>'[2]212 MS-Klassen'!O17</f>
        <v>0</v>
      </c>
      <c r="O17" s="49">
        <f>'[2]212 MS-Klassen'!P17</f>
        <v>0</v>
      </c>
      <c r="P17" s="49">
        <f>'[2]212 MS-Klassen'!Q17</f>
        <v>0</v>
      </c>
      <c r="Q17" s="49">
        <f>'[2]212 MS-Klassen'!R17</f>
        <v>0</v>
      </c>
      <c r="R17" s="49">
        <f>'[2]212 MS-Klassen'!S17</f>
        <v>0</v>
      </c>
      <c r="S17" s="49">
        <f>'[2]212 MS-Klassen'!T17</f>
        <v>0</v>
      </c>
      <c r="T17" s="49">
        <f>'[2]212 MS-Klassen'!U17</f>
        <v>0</v>
      </c>
      <c r="U17" s="49">
        <f>'[2]212 MS-Klassen'!V17</f>
        <v>0</v>
      </c>
      <c r="V17" s="49">
        <f>'[2]212 MS-Klassen'!W17</f>
        <v>0</v>
      </c>
      <c r="W17" s="49">
        <f>'[2]212 MS-Klassen'!X17</f>
        <v>0</v>
      </c>
      <c r="X17" s="49" t="str">
        <f>'[2]212 MS-Klassen'!Y17</f>
        <v/>
      </c>
      <c r="Y17" s="49" t="str">
        <f>'[2]212 MS-Klassen'!Z17</f>
        <v/>
      </c>
      <c r="Z17" s="49" t="str">
        <f>'[2]212 MS-Klassen'!AA17</f>
        <v/>
      </c>
      <c r="AA17" s="49" t="str">
        <f>'[2]212 MS-Klassen'!AB17</f>
        <v/>
      </c>
      <c r="AB17" s="49" t="str">
        <f>'[2]212 MS-Klassen'!AC17</f>
        <v/>
      </c>
      <c r="AC17" s="49" t="str">
        <f>'[2]212 MS-Klassen'!AD17</f>
        <v/>
      </c>
      <c r="AD17" s="49" t="str">
        <f>'[2]212 MS-Klassen'!AE17</f>
        <v/>
      </c>
      <c r="AE17" s="49" t="str">
        <f>'[2]212 MS-Klassen'!AF17</f>
        <v/>
      </c>
      <c r="AF17" s="49" t="str">
        <f>'[2]212 MS-Klassen'!AG17</f>
        <v/>
      </c>
      <c r="AG17" s="49" t="str">
        <f>'[2]212 MS-Klassen'!AH17</f>
        <v/>
      </c>
      <c r="AH17" s="49" t="str">
        <f>'[2]212 MS-Klassen'!AI17</f>
        <v/>
      </c>
      <c r="AI17" s="49" t="str">
        <f>'[2]212 MS-Klassen'!AJ17</f>
        <v/>
      </c>
      <c r="AJ17" s="49" t="str">
        <f>'[2]212 MS-Klassen'!AK17</f>
        <v/>
      </c>
      <c r="AK17" s="49" t="str">
        <f>'[2]212 MS-Klassen'!AL17</f>
        <v/>
      </c>
      <c r="AL17" s="49" t="str">
        <f>'[2]212 MS-Klassen'!AM17</f>
        <v/>
      </c>
      <c r="AM17" s="49" t="str">
        <f>'[2]212 MS-Klassen'!AN17</f>
        <v/>
      </c>
      <c r="AN17" s="49" t="str">
        <f>'[2]212 MS-Klassen'!AO17</f>
        <v/>
      </c>
      <c r="AO17" s="49" t="str">
        <f>'[2]212 MS-Klassen'!AP17</f>
        <v/>
      </c>
      <c r="AP17" s="49" t="str">
        <f>'[2]212 MS-Klassen'!AQ17</f>
        <v/>
      </c>
      <c r="AQ17" s="49">
        <f>'[2]212 MS-Klassen'!AR17</f>
        <v>0</v>
      </c>
      <c r="AR17" s="49">
        <f>'[2]212 MS-Klassen'!AS17</f>
        <v>0</v>
      </c>
      <c r="AS17" s="49">
        <f>'[2]212 MS-Klassen'!AT17</f>
        <v>0</v>
      </c>
      <c r="AT17" s="49">
        <f>'[2]212 MS-Klassen'!AU17</f>
        <v>0</v>
      </c>
      <c r="AU17" s="49">
        <f>'[2]212 MS-Klassen'!AV17</f>
        <v>0</v>
      </c>
      <c r="AV17" s="49">
        <f>'[2]212 MS-Klassen'!AW17</f>
        <v>0</v>
      </c>
      <c r="AW17" s="49">
        <f>'[2]212 MS-Klassen'!AX17</f>
        <v>0</v>
      </c>
      <c r="AX17" s="49">
        <f>'[2]212 MS-Klassen'!AY17</f>
        <v>0</v>
      </c>
      <c r="AY17" s="49" t="str">
        <f>'[2]212 MS-Klassen'!AZ17</f>
        <v/>
      </c>
      <c r="AZ17" s="49" t="str">
        <f>'[2]212 MS-Klassen'!BA17</f>
        <v/>
      </c>
      <c r="BA17" s="49" t="str">
        <f>'[2]212 MS-Klassen'!BB17</f>
        <v/>
      </c>
      <c r="BB17" s="49" t="str">
        <f>'[2]212 MS-Klassen'!BC17</f>
        <v/>
      </c>
      <c r="BC17" s="49" t="str">
        <f>'[2]212 MS-Klassen'!BD17</f>
        <v/>
      </c>
      <c r="BD17" s="49" t="str">
        <f>'[2]212 MS-Klassen'!BE17</f>
        <v/>
      </c>
      <c r="BE17" s="49" t="str">
        <f>'[2]212 MS-Klassen'!BF17</f>
        <v/>
      </c>
      <c r="BF17" s="49" t="str">
        <f>'[2]212 MS-Klassen'!BG17</f>
        <v/>
      </c>
      <c r="BG17" s="49" t="str">
        <f>'[2]212 MS-Klassen'!BH17</f>
        <v/>
      </c>
      <c r="BH17" s="49" t="str">
        <f>'[2]212 MS-Klassen'!BI17</f>
        <v/>
      </c>
      <c r="BI17" s="84">
        <f>'[2]212 MS-Klassen'!BJ17</f>
        <v>45903</v>
      </c>
      <c r="BJ17" s="49" t="str">
        <f>'[2]212 MS-Klassen'!BK17</f>
        <v/>
      </c>
      <c r="BK17" s="49" t="str">
        <f>'[2]212 MS-Klassen'!BL17</f>
        <v/>
      </c>
      <c r="BL17" s="49" t="str">
        <f>'[2]212 MS-Klassen'!BM17</f>
        <v/>
      </c>
      <c r="BM17" s="49" t="str">
        <f>'[2]212 MS-Klassen'!BN17</f>
        <v/>
      </c>
      <c r="BN17" s="49" t="str">
        <f>'[2]212 MS-Klassen'!BO17</f>
        <v/>
      </c>
    </row>
    <row r="18" spans="1:66" s="48" customFormat="1" ht="10.5" x14ac:dyDescent="0.15">
      <c r="A18" s="49" t="str">
        <f>'[2]212 MS-Klassen'!B18</f>
        <v>2025/26</v>
      </c>
      <c r="B18" s="49" t="str">
        <f>'[2]212 MS-Klassen'!C18</f>
        <v>1</v>
      </c>
      <c r="C18" s="49" t="str">
        <f>'[2]212 MS-Klassen'!D18</f>
        <v>2</v>
      </c>
      <c r="D18" s="49">
        <f>'[2]212 MS-Klassen'!E18</f>
        <v>501102</v>
      </c>
      <c r="E18" s="49" t="str">
        <f>'[2]212 MS-Klassen'!F18</f>
        <v>MS Parsch</v>
      </c>
      <c r="F18" s="49">
        <f>'[2]212 MS-Klassen'!G18</f>
        <v>0</v>
      </c>
      <c r="G18" s="84">
        <f>'[2]212 MS-Klassen'!H18</f>
        <v>36526</v>
      </c>
      <c r="H18" s="49">
        <f>'[2]212 MS-Klassen'!I18</f>
        <v>2</v>
      </c>
      <c r="I18" s="49" t="str">
        <f>'[2]212 MS-Klassen'!J18</f>
        <v>X</v>
      </c>
      <c r="J18" s="49" t="str">
        <f>'[2]212 MS-Klassen'!K18</f>
        <v>99</v>
      </c>
      <c r="K18" s="49" t="str">
        <f>'[2]212 MS-Klassen'!L18</f>
        <v>X</v>
      </c>
      <c r="L18" s="49">
        <f>'[2]212 MS-Klassen'!M18</f>
        <v>0</v>
      </c>
      <c r="M18" s="49">
        <f>'[2]212 MS-Klassen'!N18</f>
        <v>0</v>
      </c>
      <c r="N18" s="49">
        <f>'[2]212 MS-Klassen'!O18</f>
        <v>0</v>
      </c>
      <c r="O18" s="49">
        <f>'[2]212 MS-Klassen'!P18</f>
        <v>0</v>
      </c>
      <c r="P18" s="49">
        <f>'[2]212 MS-Klassen'!Q18</f>
        <v>0</v>
      </c>
      <c r="Q18" s="49">
        <f>'[2]212 MS-Klassen'!R18</f>
        <v>0</v>
      </c>
      <c r="R18" s="49">
        <f>'[2]212 MS-Klassen'!S18</f>
        <v>0</v>
      </c>
      <c r="S18" s="49">
        <f>'[2]212 MS-Klassen'!T18</f>
        <v>0</v>
      </c>
      <c r="T18" s="49">
        <f>'[2]212 MS-Klassen'!U18</f>
        <v>0</v>
      </c>
      <c r="U18" s="49">
        <f>'[2]212 MS-Klassen'!V18</f>
        <v>0</v>
      </c>
      <c r="V18" s="49">
        <f>'[2]212 MS-Klassen'!W18</f>
        <v>0</v>
      </c>
      <c r="W18" s="49">
        <f>'[2]212 MS-Klassen'!X18</f>
        <v>0</v>
      </c>
      <c r="X18" s="49" t="str">
        <f>'[2]212 MS-Klassen'!Y18</f>
        <v/>
      </c>
      <c r="Y18" s="49" t="str">
        <f>'[2]212 MS-Klassen'!Z18</f>
        <v/>
      </c>
      <c r="Z18" s="49" t="str">
        <f>'[2]212 MS-Klassen'!AA18</f>
        <v/>
      </c>
      <c r="AA18" s="49" t="str">
        <f>'[2]212 MS-Klassen'!AB18</f>
        <v/>
      </c>
      <c r="AB18" s="49" t="str">
        <f>'[2]212 MS-Klassen'!AC18</f>
        <v/>
      </c>
      <c r="AC18" s="49" t="str">
        <f>'[2]212 MS-Klassen'!AD18</f>
        <v/>
      </c>
      <c r="AD18" s="49" t="str">
        <f>'[2]212 MS-Klassen'!AE18</f>
        <v/>
      </c>
      <c r="AE18" s="49" t="str">
        <f>'[2]212 MS-Klassen'!AF18</f>
        <v/>
      </c>
      <c r="AF18" s="49" t="str">
        <f>'[2]212 MS-Klassen'!AG18</f>
        <v/>
      </c>
      <c r="AG18" s="49" t="str">
        <f>'[2]212 MS-Klassen'!AH18</f>
        <v/>
      </c>
      <c r="AH18" s="49" t="str">
        <f>'[2]212 MS-Klassen'!AI18</f>
        <v/>
      </c>
      <c r="AI18" s="49" t="str">
        <f>'[2]212 MS-Klassen'!AJ18</f>
        <v/>
      </c>
      <c r="AJ18" s="49" t="str">
        <f>'[2]212 MS-Klassen'!AK18</f>
        <v/>
      </c>
      <c r="AK18" s="49" t="str">
        <f>'[2]212 MS-Klassen'!AL18</f>
        <v/>
      </c>
      <c r="AL18" s="49" t="str">
        <f>'[2]212 MS-Klassen'!AM18</f>
        <v/>
      </c>
      <c r="AM18" s="49" t="str">
        <f>'[2]212 MS-Klassen'!AN18</f>
        <v/>
      </c>
      <c r="AN18" s="49" t="str">
        <f>'[2]212 MS-Klassen'!AO18</f>
        <v/>
      </c>
      <c r="AO18" s="49" t="str">
        <f>'[2]212 MS-Klassen'!AP18</f>
        <v/>
      </c>
      <c r="AP18" s="49" t="str">
        <f>'[2]212 MS-Klassen'!AQ18</f>
        <v/>
      </c>
      <c r="AQ18" s="49">
        <f>'[2]212 MS-Klassen'!AR18</f>
        <v>0</v>
      </c>
      <c r="AR18" s="49">
        <f>'[2]212 MS-Klassen'!AS18</f>
        <v>0</v>
      </c>
      <c r="AS18" s="49">
        <f>'[2]212 MS-Klassen'!AT18</f>
        <v>0</v>
      </c>
      <c r="AT18" s="49">
        <f>'[2]212 MS-Klassen'!AU18</f>
        <v>0</v>
      </c>
      <c r="AU18" s="49">
        <f>'[2]212 MS-Klassen'!AV18</f>
        <v>0</v>
      </c>
      <c r="AV18" s="49">
        <f>'[2]212 MS-Klassen'!AW18</f>
        <v>0</v>
      </c>
      <c r="AW18" s="49">
        <f>'[2]212 MS-Klassen'!AX18</f>
        <v>0</v>
      </c>
      <c r="AX18" s="49">
        <f>'[2]212 MS-Klassen'!AY18</f>
        <v>0</v>
      </c>
      <c r="AY18" s="49" t="str">
        <f>'[2]212 MS-Klassen'!AZ18</f>
        <v/>
      </c>
      <c r="AZ18" s="49" t="str">
        <f>'[2]212 MS-Klassen'!BA18</f>
        <v/>
      </c>
      <c r="BA18" s="49" t="str">
        <f>'[2]212 MS-Klassen'!BB18</f>
        <v/>
      </c>
      <c r="BB18" s="49" t="str">
        <f>'[2]212 MS-Klassen'!BC18</f>
        <v/>
      </c>
      <c r="BC18" s="49" t="str">
        <f>'[2]212 MS-Klassen'!BD18</f>
        <v/>
      </c>
      <c r="BD18" s="49" t="str">
        <f>'[2]212 MS-Klassen'!BE18</f>
        <v/>
      </c>
      <c r="BE18" s="49" t="str">
        <f>'[2]212 MS-Klassen'!BF18</f>
        <v/>
      </c>
      <c r="BF18" s="49" t="str">
        <f>'[2]212 MS-Klassen'!BG18</f>
        <v/>
      </c>
      <c r="BG18" s="49" t="str">
        <f>'[2]212 MS-Klassen'!BH18</f>
        <v/>
      </c>
      <c r="BH18" s="49" t="str">
        <f>'[2]212 MS-Klassen'!BI18</f>
        <v/>
      </c>
      <c r="BI18" s="84">
        <f>'[2]212 MS-Klassen'!BJ18</f>
        <v>45903</v>
      </c>
      <c r="BJ18" s="49" t="str">
        <f>'[2]212 MS-Klassen'!BK18</f>
        <v/>
      </c>
      <c r="BK18" s="49" t="str">
        <f>'[2]212 MS-Klassen'!BL18</f>
        <v/>
      </c>
      <c r="BL18" s="49" t="str">
        <f>'[2]212 MS-Klassen'!BM18</f>
        <v/>
      </c>
      <c r="BM18" s="49" t="str">
        <f>'[2]212 MS-Klassen'!BN18</f>
        <v/>
      </c>
      <c r="BN18" s="49" t="str">
        <f>'[2]212 MS-Klassen'!BO18</f>
        <v/>
      </c>
    </row>
    <row r="19" spans="1:66" s="48" customFormat="1" ht="10.5" x14ac:dyDescent="0.15">
      <c r="A19" s="49" t="str">
        <f>'[2]212 MS-Klassen'!B19</f>
        <v>2025/26</v>
      </c>
      <c r="B19" s="49" t="str">
        <f>'[2]212 MS-Klassen'!C19</f>
        <v>1</v>
      </c>
      <c r="C19" s="49" t="str">
        <f>'[2]212 MS-Klassen'!D19</f>
        <v>2</v>
      </c>
      <c r="D19" s="49">
        <f>'[2]212 MS-Klassen'!E19</f>
        <v>501102</v>
      </c>
      <c r="E19" s="49" t="str">
        <f>'[2]212 MS-Klassen'!F19</f>
        <v>MS Parsch</v>
      </c>
      <c r="F19" s="49">
        <f>'[2]212 MS-Klassen'!G19</f>
        <v>0</v>
      </c>
      <c r="G19" s="84">
        <f>'[2]212 MS-Klassen'!H19</f>
        <v>36526</v>
      </c>
      <c r="H19" s="49">
        <f>'[2]212 MS-Klassen'!I19</f>
        <v>2</v>
      </c>
      <c r="I19" s="49" t="str">
        <f>'[2]212 MS-Klassen'!J19</f>
        <v>X</v>
      </c>
      <c r="J19" s="49" t="str">
        <f>'[2]212 MS-Klassen'!K19</f>
        <v>99</v>
      </c>
      <c r="K19" s="49" t="str">
        <f>'[2]212 MS-Klassen'!L19</f>
        <v>X</v>
      </c>
      <c r="L19" s="49">
        <f>'[2]212 MS-Klassen'!M19</f>
        <v>0</v>
      </c>
      <c r="M19" s="49">
        <f>'[2]212 MS-Klassen'!N19</f>
        <v>0</v>
      </c>
      <c r="N19" s="49">
        <f>'[2]212 MS-Klassen'!O19</f>
        <v>0</v>
      </c>
      <c r="O19" s="49">
        <f>'[2]212 MS-Klassen'!P19</f>
        <v>0</v>
      </c>
      <c r="P19" s="49">
        <f>'[2]212 MS-Klassen'!Q19</f>
        <v>0</v>
      </c>
      <c r="Q19" s="49">
        <f>'[2]212 MS-Klassen'!R19</f>
        <v>0</v>
      </c>
      <c r="R19" s="49">
        <f>'[2]212 MS-Klassen'!S19</f>
        <v>0</v>
      </c>
      <c r="S19" s="49">
        <f>'[2]212 MS-Klassen'!T19</f>
        <v>0</v>
      </c>
      <c r="T19" s="49">
        <f>'[2]212 MS-Klassen'!U19</f>
        <v>0</v>
      </c>
      <c r="U19" s="49">
        <f>'[2]212 MS-Klassen'!V19</f>
        <v>0</v>
      </c>
      <c r="V19" s="49">
        <f>'[2]212 MS-Klassen'!W19</f>
        <v>0</v>
      </c>
      <c r="W19" s="49">
        <f>'[2]212 MS-Klassen'!X19</f>
        <v>0</v>
      </c>
      <c r="X19" s="49" t="str">
        <f>'[2]212 MS-Klassen'!Y19</f>
        <v/>
      </c>
      <c r="Y19" s="49" t="str">
        <f>'[2]212 MS-Klassen'!Z19</f>
        <v/>
      </c>
      <c r="Z19" s="49" t="str">
        <f>'[2]212 MS-Klassen'!AA19</f>
        <v/>
      </c>
      <c r="AA19" s="49" t="str">
        <f>'[2]212 MS-Klassen'!AB19</f>
        <v/>
      </c>
      <c r="AB19" s="49" t="str">
        <f>'[2]212 MS-Klassen'!AC19</f>
        <v/>
      </c>
      <c r="AC19" s="49" t="str">
        <f>'[2]212 MS-Klassen'!AD19</f>
        <v/>
      </c>
      <c r="AD19" s="49" t="str">
        <f>'[2]212 MS-Klassen'!AE19</f>
        <v/>
      </c>
      <c r="AE19" s="49" t="str">
        <f>'[2]212 MS-Klassen'!AF19</f>
        <v/>
      </c>
      <c r="AF19" s="49" t="str">
        <f>'[2]212 MS-Klassen'!AG19</f>
        <v/>
      </c>
      <c r="AG19" s="49" t="str">
        <f>'[2]212 MS-Klassen'!AH19</f>
        <v/>
      </c>
      <c r="AH19" s="49" t="str">
        <f>'[2]212 MS-Klassen'!AI19</f>
        <v/>
      </c>
      <c r="AI19" s="49" t="str">
        <f>'[2]212 MS-Klassen'!AJ19</f>
        <v/>
      </c>
      <c r="AJ19" s="49" t="str">
        <f>'[2]212 MS-Klassen'!AK19</f>
        <v/>
      </c>
      <c r="AK19" s="49" t="str">
        <f>'[2]212 MS-Klassen'!AL19</f>
        <v/>
      </c>
      <c r="AL19" s="49" t="str">
        <f>'[2]212 MS-Klassen'!AM19</f>
        <v/>
      </c>
      <c r="AM19" s="49" t="str">
        <f>'[2]212 MS-Klassen'!AN19</f>
        <v/>
      </c>
      <c r="AN19" s="49" t="str">
        <f>'[2]212 MS-Klassen'!AO19</f>
        <v/>
      </c>
      <c r="AO19" s="49" t="str">
        <f>'[2]212 MS-Klassen'!AP19</f>
        <v/>
      </c>
      <c r="AP19" s="49" t="str">
        <f>'[2]212 MS-Klassen'!AQ19</f>
        <v/>
      </c>
      <c r="AQ19" s="49">
        <f>'[2]212 MS-Klassen'!AR19</f>
        <v>0</v>
      </c>
      <c r="AR19" s="49">
        <f>'[2]212 MS-Klassen'!AS19</f>
        <v>0</v>
      </c>
      <c r="AS19" s="49">
        <f>'[2]212 MS-Klassen'!AT19</f>
        <v>0</v>
      </c>
      <c r="AT19" s="49">
        <f>'[2]212 MS-Klassen'!AU19</f>
        <v>0</v>
      </c>
      <c r="AU19" s="49">
        <f>'[2]212 MS-Klassen'!AV19</f>
        <v>0</v>
      </c>
      <c r="AV19" s="49">
        <f>'[2]212 MS-Klassen'!AW19</f>
        <v>0</v>
      </c>
      <c r="AW19" s="49">
        <f>'[2]212 MS-Klassen'!AX19</f>
        <v>0</v>
      </c>
      <c r="AX19" s="49">
        <f>'[2]212 MS-Klassen'!AY19</f>
        <v>0</v>
      </c>
      <c r="AY19" s="49" t="str">
        <f>'[2]212 MS-Klassen'!AZ19</f>
        <v/>
      </c>
      <c r="AZ19" s="49" t="str">
        <f>'[2]212 MS-Klassen'!BA19</f>
        <v/>
      </c>
      <c r="BA19" s="49" t="str">
        <f>'[2]212 MS-Klassen'!BB19</f>
        <v/>
      </c>
      <c r="BB19" s="49" t="str">
        <f>'[2]212 MS-Klassen'!BC19</f>
        <v/>
      </c>
      <c r="BC19" s="49" t="str">
        <f>'[2]212 MS-Klassen'!BD19</f>
        <v/>
      </c>
      <c r="BD19" s="49" t="str">
        <f>'[2]212 MS-Klassen'!BE19</f>
        <v/>
      </c>
      <c r="BE19" s="49" t="str">
        <f>'[2]212 MS-Klassen'!BF19</f>
        <v/>
      </c>
      <c r="BF19" s="49" t="str">
        <f>'[2]212 MS-Klassen'!BG19</f>
        <v/>
      </c>
      <c r="BG19" s="49" t="str">
        <f>'[2]212 MS-Klassen'!BH19</f>
        <v/>
      </c>
      <c r="BH19" s="49" t="str">
        <f>'[2]212 MS-Klassen'!BI19</f>
        <v/>
      </c>
      <c r="BI19" s="84">
        <f>'[2]212 MS-Klassen'!BJ19</f>
        <v>45903</v>
      </c>
      <c r="BJ19" s="49" t="str">
        <f>'[2]212 MS-Klassen'!BK19</f>
        <v/>
      </c>
      <c r="BK19" s="49" t="str">
        <f>'[2]212 MS-Klassen'!BL19</f>
        <v/>
      </c>
      <c r="BL19" s="49" t="str">
        <f>'[2]212 MS-Klassen'!BM19</f>
        <v/>
      </c>
      <c r="BM19" s="49" t="str">
        <f>'[2]212 MS-Klassen'!BN19</f>
        <v/>
      </c>
      <c r="BN19" s="49" t="str">
        <f>'[2]212 MS-Klassen'!BO19</f>
        <v/>
      </c>
    </row>
    <row r="20" spans="1:66" s="48" customFormat="1" ht="10.5" x14ac:dyDescent="0.15">
      <c r="A20" s="49" t="str">
        <f>'[2]212 MS-Klassen'!B20</f>
        <v>2025/26</v>
      </c>
      <c r="B20" s="49" t="str">
        <f>'[2]212 MS-Klassen'!C20</f>
        <v>1</v>
      </c>
      <c r="C20" s="49" t="str">
        <f>'[2]212 MS-Klassen'!D20</f>
        <v>2</v>
      </c>
      <c r="D20" s="49">
        <f>'[2]212 MS-Klassen'!E20</f>
        <v>501102</v>
      </c>
      <c r="E20" s="49" t="str">
        <f>'[2]212 MS-Klassen'!F20</f>
        <v>MS Parsch</v>
      </c>
      <c r="F20" s="49">
        <f>'[2]212 MS-Klassen'!G20</f>
        <v>0</v>
      </c>
      <c r="G20" s="84">
        <f>'[2]212 MS-Klassen'!H20</f>
        <v>36526</v>
      </c>
      <c r="H20" s="49">
        <f>'[2]212 MS-Klassen'!I20</f>
        <v>2</v>
      </c>
      <c r="I20" s="49" t="str">
        <f>'[2]212 MS-Klassen'!J20</f>
        <v>X</v>
      </c>
      <c r="J20" s="49" t="str">
        <f>'[2]212 MS-Klassen'!K20</f>
        <v>99</v>
      </c>
      <c r="K20" s="49" t="str">
        <f>'[2]212 MS-Klassen'!L20</f>
        <v>X</v>
      </c>
      <c r="L20" s="49">
        <f>'[2]212 MS-Klassen'!M20</f>
        <v>0</v>
      </c>
      <c r="M20" s="49">
        <f>'[2]212 MS-Klassen'!N20</f>
        <v>0</v>
      </c>
      <c r="N20" s="49">
        <f>'[2]212 MS-Klassen'!O20</f>
        <v>0</v>
      </c>
      <c r="O20" s="49">
        <f>'[2]212 MS-Klassen'!P20</f>
        <v>0</v>
      </c>
      <c r="P20" s="49">
        <f>'[2]212 MS-Klassen'!Q20</f>
        <v>0</v>
      </c>
      <c r="Q20" s="49">
        <f>'[2]212 MS-Klassen'!R20</f>
        <v>0</v>
      </c>
      <c r="R20" s="49">
        <f>'[2]212 MS-Klassen'!S20</f>
        <v>0</v>
      </c>
      <c r="S20" s="49">
        <f>'[2]212 MS-Klassen'!T20</f>
        <v>0</v>
      </c>
      <c r="T20" s="49">
        <f>'[2]212 MS-Klassen'!U20</f>
        <v>0</v>
      </c>
      <c r="U20" s="49">
        <f>'[2]212 MS-Klassen'!V20</f>
        <v>0</v>
      </c>
      <c r="V20" s="49">
        <f>'[2]212 MS-Klassen'!W20</f>
        <v>0</v>
      </c>
      <c r="W20" s="49">
        <f>'[2]212 MS-Klassen'!X20</f>
        <v>0</v>
      </c>
      <c r="X20" s="49" t="str">
        <f>'[2]212 MS-Klassen'!Y20</f>
        <v/>
      </c>
      <c r="Y20" s="49" t="str">
        <f>'[2]212 MS-Klassen'!Z20</f>
        <v/>
      </c>
      <c r="Z20" s="49" t="str">
        <f>'[2]212 MS-Klassen'!AA20</f>
        <v/>
      </c>
      <c r="AA20" s="49" t="str">
        <f>'[2]212 MS-Klassen'!AB20</f>
        <v/>
      </c>
      <c r="AB20" s="49" t="str">
        <f>'[2]212 MS-Klassen'!AC20</f>
        <v/>
      </c>
      <c r="AC20" s="49" t="str">
        <f>'[2]212 MS-Klassen'!AD20</f>
        <v/>
      </c>
      <c r="AD20" s="49" t="str">
        <f>'[2]212 MS-Klassen'!AE20</f>
        <v/>
      </c>
      <c r="AE20" s="49" t="str">
        <f>'[2]212 MS-Klassen'!AF20</f>
        <v/>
      </c>
      <c r="AF20" s="49" t="str">
        <f>'[2]212 MS-Klassen'!AG20</f>
        <v/>
      </c>
      <c r="AG20" s="49" t="str">
        <f>'[2]212 MS-Klassen'!AH20</f>
        <v/>
      </c>
      <c r="AH20" s="49" t="str">
        <f>'[2]212 MS-Klassen'!AI20</f>
        <v/>
      </c>
      <c r="AI20" s="49" t="str">
        <f>'[2]212 MS-Klassen'!AJ20</f>
        <v/>
      </c>
      <c r="AJ20" s="49" t="str">
        <f>'[2]212 MS-Klassen'!AK20</f>
        <v/>
      </c>
      <c r="AK20" s="49" t="str">
        <f>'[2]212 MS-Klassen'!AL20</f>
        <v/>
      </c>
      <c r="AL20" s="49" t="str">
        <f>'[2]212 MS-Klassen'!AM20</f>
        <v/>
      </c>
      <c r="AM20" s="49" t="str">
        <f>'[2]212 MS-Klassen'!AN20</f>
        <v/>
      </c>
      <c r="AN20" s="49" t="str">
        <f>'[2]212 MS-Klassen'!AO20</f>
        <v/>
      </c>
      <c r="AO20" s="49" t="str">
        <f>'[2]212 MS-Klassen'!AP20</f>
        <v/>
      </c>
      <c r="AP20" s="49" t="str">
        <f>'[2]212 MS-Klassen'!AQ20</f>
        <v/>
      </c>
      <c r="AQ20" s="49">
        <f>'[2]212 MS-Klassen'!AR20</f>
        <v>0</v>
      </c>
      <c r="AR20" s="49">
        <f>'[2]212 MS-Klassen'!AS20</f>
        <v>0</v>
      </c>
      <c r="AS20" s="49">
        <f>'[2]212 MS-Klassen'!AT20</f>
        <v>0</v>
      </c>
      <c r="AT20" s="49">
        <f>'[2]212 MS-Klassen'!AU20</f>
        <v>0</v>
      </c>
      <c r="AU20" s="49">
        <f>'[2]212 MS-Klassen'!AV20</f>
        <v>0</v>
      </c>
      <c r="AV20" s="49">
        <f>'[2]212 MS-Klassen'!AW20</f>
        <v>0</v>
      </c>
      <c r="AW20" s="49">
        <f>'[2]212 MS-Klassen'!AX20</f>
        <v>0</v>
      </c>
      <c r="AX20" s="49">
        <f>'[2]212 MS-Klassen'!AY20</f>
        <v>0</v>
      </c>
      <c r="AY20" s="49" t="str">
        <f>'[2]212 MS-Klassen'!AZ20</f>
        <v/>
      </c>
      <c r="AZ20" s="49" t="str">
        <f>'[2]212 MS-Klassen'!BA20</f>
        <v/>
      </c>
      <c r="BA20" s="49" t="str">
        <f>'[2]212 MS-Klassen'!BB20</f>
        <v/>
      </c>
      <c r="BB20" s="49" t="str">
        <f>'[2]212 MS-Klassen'!BC20</f>
        <v/>
      </c>
      <c r="BC20" s="49" t="str">
        <f>'[2]212 MS-Klassen'!BD20</f>
        <v/>
      </c>
      <c r="BD20" s="49" t="str">
        <f>'[2]212 MS-Klassen'!BE20</f>
        <v/>
      </c>
      <c r="BE20" s="49" t="str">
        <f>'[2]212 MS-Klassen'!BF20</f>
        <v/>
      </c>
      <c r="BF20" s="49" t="str">
        <f>'[2]212 MS-Klassen'!BG20</f>
        <v/>
      </c>
      <c r="BG20" s="49" t="str">
        <f>'[2]212 MS-Klassen'!BH20</f>
        <v/>
      </c>
      <c r="BH20" s="49" t="str">
        <f>'[2]212 MS-Klassen'!BI20</f>
        <v/>
      </c>
      <c r="BI20" s="84">
        <f>'[2]212 MS-Klassen'!BJ20</f>
        <v>45903</v>
      </c>
      <c r="BJ20" s="49" t="str">
        <f>'[2]212 MS-Klassen'!BK20</f>
        <v/>
      </c>
      <c r="BK20" s="49" t="str">
        <f>'[2]212 MS-Klassen'!BL20</f>
        <v/>
      </c>
      <c r="BL20" s="49" t="str">
        <f>'[2]212 MS-Klassen'!BM20</f>
        <v/>
      </c>
      <c r="BM20" s="49" t="str">
        <f>'[2]212 MS-Klassen'!BN20</f>
        <v/>
      </c>
      <c r="BN20" s="49" t="str">
        <f>'[2]212 MS-Klassen'!BO20</f>
        <v/>
      </c>
    </row>
    <row r="21" spans="1:66" s="48" customFormat="1" ht="10.5" x14ac:dyDescent="0.15">
      <c r="A21" s="49" t="str">
        <f>'[2]212 MS-Klassen'!B21</f>
        <v>2025/26</v>
      </c>
      <c r="B21" s="49" t="str">
        <f>'[2]212 MS-Klassen'!C21</f>
        <v>1</v>
      </c>
      <c r="C21" s="49" t="str">
        <f>'[2]212 MS-Klassen'!D21</f>
        <v>2</v>
      </c>
      <c r="D21" s="49">
        <f>'[2]212 MS-Klassen'!E21</f>
        <v>501102</v>
      </c>
      <c r="E21" s="49" t="str">
        <f>'[2]212 MS-Klassen'!F21</f>
        <v>MS Parsch</v>
      </c>
      <c r="F21" s="49">
        <f>'[2]212 MS-Klassen'!G21</f>
        <v>0</v>
      </c>
      <c r="G21" s="84">
        <f>'[2]212 MS-Klassen'!H21</f>
        <v>36526</v>
      </c>
      <c r="H21" s="49">
        <f>'[2]212 MS-Klassen'!I21</f>
        <v>2</v>
      </c>
      <c r="I21" s="49" t="str">
        <f>'[2]212 MS-Klassen'!J21</f>
        <v>X</v>
      </c>
      <c r="J21" s="49" t="str">
        <f>'[2]212 MS-Klassen'!K21</f>
        <v>99</v>
      </c>
      <c r="K21" s="49" t="str">
        <f>'[2]212 MS-Klassen'!L21</f>
        <v>X</v>
      </c>
      <c r="L21" s="49">
        <f>'[2]212 MS-Klassen'!M21</f>
        <v>0</v>
      </c>
      <c r="M21" s="49">
        <f>'[2]212 MS-Klassen'!N21</f>
        <v>0</v>
      </c>
      <c r="N21" s="49">
        <f>'[2]212 MS-Klassen'!O21</f>
        <v>0</v>
      </c>
      <c r="O21" s="49">
        <f>'[2]212 MS-Klassen'!P21</f>
        <v>0</v>
      </c>
      <c r="P21" s="49">
        <f>'[2]212 MS-Klassen'!Q21</f>
        <v>0</v>
      </c>
      <c r="Q21" s="49">
        <f>'[2]212 MS-Klassen'!R21</f>
        <v>0</v>
      </c>
      <c r="R21" s="49">
        <f>'[2]212 MS-Klassen'!S21</f>
        <v>0</v>
      </c>
      <c r="S21" s="49">
        <f>'[2]212 MS-Klassen'!T21</f>
        <v>0</v>
      </c>
      <c r="T21" s="49">
        <f>'[2]212 MS-Klassen'!U21</f>
        <v>0</v>
      </c>
      <c r="U21" s="49">
        <f>'[2]212 MS-Klassen'!V21</f>
        <v>0</v>
      </c>
      <c r="V21" s="49">
        <f>'[2]212 MS-Klassen'!W21</f>
        <v>0</v>
      </c>
      <c r="W21" s="49">
        <f>'[2]212 MS-Klassen'!X21</f>
        <v>0</v>
      </c>
      <c r="X21" s="49" t="str">
        <f>'[2]212 MS-Klassen'!Y21</f>
        <v/>
      </c>
      <c r="Y21" s="49" t="str">
        <f>'[2]212 MS-Klassen'!Z21</f>
        <v/>
      </c>
      <c r="Z21" s="49" t="str">
        <f>'[2]212 MS-Klassen'!AA21</f>
        <v/>
      </c>
      <c r="AA21" s="49" t="str">
        <f>'[2]212 MS-Klassen'!AB21</f>
        <v/>
      </c>
      <c r="AB21" s="49" t="str">
        <f>'[2]212 MS-Klassen'!AC21</f>
        <v/>
      </c>
      <c r="AC21" s="49" t="str">
        <f>'[2]212 MS-Klassen'!AD21</f>
        <v/>
      </c>
      <c r="AD21" s="49" t="str">
        <f>'[2]212 MS-Klassen'!AE21</f>
        <v/>
      </c>
      <c r="AE21" s="49" t="str">
        <f>'[2]212 MS-Klassen'!AF21</f>
        <v/>
      </c>
      <c r="AF21" s="49" t="str">
        <f>'[2]212 MS-Klassen'!AG21</f>
        <v/>
      </c>
      <c r="AG21" s="49" t="str">
        <f>'[2]212 MS-Klassen'!AH21</f>
        <v/>
      </c>
      <c r="AH21" s="49" t="str">
        <f>'[2]212 MS-Klassen'!AI21</f>
        <v/>
      </c>
      <c r="AI21" s="49" t="str">
        <f>'[2]212 MS-Klassen'!AJ21</f>
        <v/>
      </c>
      <c r="AJ21" s="49" t="str">
        <f>'[2]212 MS-Klassen'!AK21</f>
        <v/>
      </c>
      <c r="AK21" s="49" t="str">
        <f>'[2]212 MS-Klassen'!AL21</f>
        <v/>
      </c>
      <c r="AL21" s="49" t="str">
        <f>'[2]212 MS-Klassen'!AM21</f>
        <v/>
      </c>
      <c r="AM21" s="49" t="str">
        <f>'[2]212 MS-Klassen'!AN21</f>
        <v/>
      </c>
      <c r="AN21" s="49" t="str">
        <f>'[2]212 MS-Klassen'!AO21</f>
        <v/>
      </c>
      <c r="AO21" s="49" t="str">
        <f>'[2]212 MS-Klassen'!AP21</f>
        <v/>
      </c>
      <c r="AP21" s="49" t="str">
        <f>'[2]212 MS-Klassen'!AQ21</f>
        <v/>
      </c>
      <c r="AQ21" s="49">
        <f>'[2]212 MS-Klassen'!AR21</f>
        <v>0</v>
      </c>
      <c r="AR21" s="49">
        <f>'[2]212 MS-Klassen'!AS21</f>
        <v>0</v>
      </c>
      <c r="AS21" s="49">
        <f>'[2]212 MS-Klassen'!AT21</f>
        <v>0</v>
      </c>
      <c r="AT21" s="49">
        <f>'[2]212 MS-Klassen'!AU21</f>
        <v>0</v>
      </c>
      <c r="AU21" s="49">
        <f>'[2]212 MS-Klassen'!AV21</f>
        <v>0</v>
      </c>
      <c r="AV21" s="49">
        <f>'[2]212 MS-Klassen'!AW21</f>
        <v>0</v>
      </c>
      <c r="AW21" s="49">
        <f>'[2]212 MS-Klassen'!AX21</f>
        <v>0</v>
      </c>
      <c r="AX21" s="49">
        <f>'[2]212 MS-Klassen'!AY21</f>
        <v>0</v>
      </c>
      <c r="AY21" s="49" t="str">
        <f>'[2]212 MS-Klassen'!AZ21</f>
        <v/>
      </c>
      <c r="AZ21" s="49" t="str">
        <f>'[2]212 MS-Klassen'!BA21</f>
        <v/>
      </c>
      <c r="BA21" s="49" t="str">
        <f>'[2]212 MS-Klassen'!BB21</f>
        <v/>
      </c>
      <c r="BB21" s="49" t="str">
        <f>'[2]212 MS-Klassen'!BC21</f>
        <v/>
      </c>
      <c r="BC21" s="49" t="str">
        <f>'[2]212 MS-Klassen'!BD21</f>
        <v/>
      </c>
      <c r="BD21" s="49" t="str">
        <f>'[2]212 MS-Klassen'!BE21</f>
        <v/>
      </c>
      <c r="BE21" s="49" t="str">
        <f>'[2]212 MS-Klassen'!BF21</f>
        <v/>
      </c>
      <c r="BF21" s="49" t="str">
        <f>'[2]212 MS-Klassen'!BG21</f>
        <v/>
      </c>
      <c r="BG21" s="49" t="str">
        <f>'[2]212 MS-Klassen'!BH21</f>
        <v/>
      </c>
      <c r="BH21" s="49" t="str">
        <f>'[2]212 MS-Klassen'!BI21</f>
        <v/>
      </c>
      <c r="BI21" s="84">
        <f>'[2]212 MS-Klassen'!BJ21</f>
        <v>45903</v>
      </c>
      <c r="BJ21" s="49" t="str">
        <f>'[2]212 MS-Klassen'!BK21</f>
        <v/>
      </c>
      <c r="BK21" s="49" t="str">
        <f>'[2]212 MS-Klassen'!BL21</f>
        <v/>
      </c>
      <c r="BL21" s="49" t="str">
        <f>'[2]212 MS-Klassen'!BM21</f>
        <v/>
      </c>
      <c r="BM21" s="49" t="str">
        <f>'[2]212 MS-Klassen'!BN21</f>
        <v/>
      </c>
      <c r="BN21" s="49" t="str">
        <f>'[2]212 MS-Klassen'!BO21</f>
        <v/>
      </c>
    </row>
    <row r="22" spans="1:66" s="48" customFormat="1" ht="10.5" x14ac:dyDescent="0.15">
      <c r="A22" s="49" t="str">
        <f>'[2]212 MS-Klassen'!B22</f>
        <v>2025/26</v>
      </c>
      <c r="B22" s="49" t="str">
        <f>'[2]212 MS-Klassen'!C22</f>
        <v>1</v>
      </c>
      <c r="C22" s="49" t="str">
        <f>'[2]212 MS-Klassen'!D22</f>
        <v>2</v>
      </c>
      <c r="D22" s="49">
        <f>'[2]212 MS-Klassen'!E22</f>
        <v>501102</v>
      </c>
      <c r="E22" s="49" t="str">
        <f>'[2]212 MS-Klassen'!F22</f>
        <v>MS Parsch</v>
      </c>
      <c r="F22" s="49">
        <f>'[2]212 MS-Klassen'!G22</f>
        <v>0</v>
      </c>
      <c r="G22" s="84">
        <f>'[2]212 MS-Klassen'!H22</f>
        <v>36526</v>
      </c>
      <c r="H22" s="49">
        <f>'[2]212 MS-Klassen'!I22</f>
        <v>2</v>
      </c>
      <c r="I22" s="49" t="str">
        <f>'[2]212 MS-Klassen'!J22</f>
        <v>X</v>
      </c>
      <c r="J22" s="49" t="str">
        <f>'[2]212 MS-Klassen'!K22</f>
        <v>99</v>
      </c>
      <c r="K22" s="49" t="str">
        <f>'[2]212 MS-Klassen'!L22</f>
        <v>X</v>
      </c>
      <c r="L22" s="49">
        <f>'[2]212 MS-Klassen'!M22</f>
        <v>0</v>
      </c>
      <c r="M22" s="49">
        <f>'[2]212 MS-Klassen'!N22</f>
        <v>0</v>
      </c>
      <c r="N22" s="49">
        <f>'[2]212 MS-Klassen'!O22</f>
        <v>0</v>
      </c>
      <c r="O22" s="49">
        <f>'[2]212 MS-Klassen'!P22</f>
        <v>0</v>
      </c>
      <c r="P22" s="49">
        <f>'[2]212 MS-Klassen'!Q22</f>
        <v>0</v>
      </c>
      <c r="Q22" s="49">
        <f>'[2]212 MS-Klassen'!R22</f>
        <v>0</v>
      </c>
      <c r="R22" s="49">
        <f>'[2]212 MS-Klassen'!S22</f>
        <v>0</v>
      </c>
      <c r="S22" s="49">
        <f>'[2]212 MS-Klassen'!T22</f>
        <v>0</v>
      </c>
      <c r="T22" s="49">
        <f>'[2]212 MS-Klassen'!U22</f>
        <v>0</v>
      </c>
      <c r="U22" s="49">
        <f>'[2]212 MS-Klassen'!V22</f>
        <v>0</v>
      </c>
      <c r="V22" s="49">
        <f>'[2]212 MS-Klassen'!W22</f>
        <v>0</v>
      </c>
      <c r="W22" s="49">
        <f>'[2]212 MS-Klassen'!X22</f>
        <v>0</v>
      </c>
      <c r="X22" s="49" t="str">
        <f>'[2]212 MS-Klassen'!Y22</f>
        <v/>
      </c>
      <c r="Y22" s="49" t="str">
        <f>'[2]212 MS-Klassen'!Z22</f>
        <v/>
      </c>
      <c r="Z22" s="49" t="str">
        <f>'[2]212 MS-Klassen'!AA22</f>
        <v/>
      </c>
      <c r="AA22" s="49" t="str">
        <f>'[2]212 MS-Klassen'!AB22</f>
        <v/>
      </c>
      <c r="AB22" s="49" t="str">
        <f>'[2]212 MS-Klassen'!AC22</f>
        <v/>
      </c>
      <c r="AC22" s="49" t="str">
        <f>'[2]212 MS-Klassen'!AD22</f>
        <v/>
      </c>
      <c r="AD22" s="49" t="str">
        <f>'[2]212 MS-Klassen'!AE22</f>
        <v/>
      </c>
      <c r="AE22" s="49" t="str">
        <f>'[2]212 MS-Klassen'!AF22</f>
        <v/>
      </c>
      <c r="AF22" s="49" t="str">
        <f>'[2]212 MS-Klassen'!AG22</f>
        <v/>
      </c>
      <c r="AG22" s="49" t="str">
        <f>'[2]212 MS-Klassen'!AH22</f>
        <v/>
      </c>
      <c r="AH22" s="49" t="str">
        <f>'[2]212 MS-Klassen'!AI22</f>
        <v/>
      </c>
      <c r="AI22" s="49" t="str">
        <f>'[2]212 MS-Klassen'!AJ22</f>
        <v/>
      </c>
      <c r="AJ22" s="49" t="str">
        <f>'[2]212 MS-Klassen'!AK22</f>
        <v/>
      </c>
      <c r="AK22" s="49" t="str">
        <f>'[2]212 MS-Klassen'!AL22</f>
        <v/>
      </c>
      <c r="AL22" s="49" t="str">
        <f>'[2]212 MS-Klassen'!AM22</f>
        <v/>
      </c>
      <c r="AM22" s="49" t="str">
        <f>'[2]212 MS-Klassen'!AN22</f>
        <v/>
      </c>
      <c r="AN22" s="49" t="str">
        <f>'[2]212 MS-Klassen'!AO22</f>
        <v/>
      </c>
      <c r="AO22" s="49" t="str">
        <f>'[2]212 MS-Klassen'!AP22</f>
        <v/>
      </c>
      <c r="AP22" s="49" t="str">
        <f>'[2]212 MS-Klassen'!AQ22</f>
        <v/>
      </c>
      <c r="AQ22" s="49">
        <f>'[2]212 MS-Klassen'!AR22</f>
        <v>0</v>
      </c>
      <c r="AR22" s="49">
        <f>'[2]212 MS-Klassen'!AS22</f>
        <v>0</v>
      </c>
      <c r="AS22" s="49">
        <f>'[2]212 MS-Klassen'!AT22</f>
        <v>0</v>
      </c>
      <c r="AT22" s="49">
        <f>'[2]212 MS-Klassen'!AU22</f>
        <v>0</v>
      </c>
      <c r="AU22" s="49">
        <f>'[2]212 MS-Klassen'!AV22</f>
        <v>0</v>
      </c>
      <c r="AV22" s="49">
        <f>'[2]212 MS-Klassen'!AW22</f>
        <v>0</v>
      </c>
      <c r="AW22" s="49">
        <f>'[2]212 MS-Klassen'!AX22</f>
        <v>0</v>
      </c>
      <c r="AX22" s="49">
        <f>'[2]212 MS-Klassen'!AY22</f>
        <v>0</v>
      </c>
      <c r="AY22" s="49" t="str">
        <f>'[2]212 MS-Klassen'!AZ22</f>
        <v/>
      </c>
      <c r="AZ22" s="49" t="str">
        <f>'[2]212 MS-Klassen'!BA22</f>
        <v/>
      </c>
      <c r="BA22" s="49" t="str">
        <f>'[2]212 MS-Klassen'!BB22</f>
        <v/>
      </c>
      <c r="BB22" s="49" t="str">
        <f>'[2]212 MS-Klassen'!BC22</f>
        <v/>
      </c>
      <c r="BC22" s="49" t="str">
        <f>'[2]212 MS-Klassen'!BD22</f>
        <v/>
      </c>
      <c r="BD22" s="49" t="str">
        <f>'[2]212 MS-Klassen'!BE22</f>
        <v/>
      </c>
      <c r="BE22" s="49" t="str">
        <f>'[2]212 MS-Klassen'!BF22</f>
        <v/>
      </c>
      <c r="BF22" s="49" t="str">
        <f>'[2]212 MS-Klassen'!BG22</f>
        <v/>
      </c>
      <c r="BG22" s="49" t="str">
        <f>'[2]212 MS-Klassen'!BH22</f>
        <v/>
      </c>
      <c r="BH22" s="49" t="str">
        <f>'[2]212 MS-Klassen'!BI22</f>
        <v/>
      </c>
      <c r="BI22" s="84">
        <f>'[2]212 MS-Klassen'!BJ22</f>
        <v>45903</v>
      </c>
      <c r="BJ22" s="49" t="str">
        <f>'[2]212 MS-Klassen'!BK22</f>
        <v/>
      </c>
      <c r="BK22" s="49" t="str">
        <f>'[2]212 MS-Klassen'!BL22</f>
        <v/>
      </c>
      <c r="BL22" s="49" t="str">
        <f>'[2]212 MS-Klassen'!BM22</f>
        <v/>
      </c>
      <c r="BM22" s="49" t="str">
        <f>'[2]212 MS-Klassen'!BN22</f>
        <v/>
      </c>
      <c r="BN22" s="49" t="str">
        <f>'[2]212 MS-Klassen'!BO22</f>
        <v/>
      </c>
    </row>
    <row r="23" spans="1:66" s="48" customFormat="1" ht="10.5" x14ac:dyDescent="0.15">
      <c r="A23" s="49" t="str">
        <f>'[2]212 MS-Klassen'!B23</f>
        <v>2025/26</v>
      </c>
      <c r="B23" s="49" t="str">
        <f>'[2]212 MS-Klassen'!C23</f>
        <v>1</v>
      </c>
      <c r="C23" s="49" t="str">
        <f>'[2]212 MS-Klassen'!D23</f>
        <v>2</v>
      </c>
      <c r="D23" s="49">
        <f>'[2]212 MS-Klassen'!E23</f>
        <v>501102</v>
      </c>
      <c r="E23" s="49" t="str">
        <f>'[2]212 MS-Klassen'!F23</f>
        <v>MS Parsch</v>
      </c>
      <c r="F23" s="49">
        <f>'[2]212 MS-Klassen'!G23</f>
        <v>0</v>
      </c>
      <c r="G23" s="84">
        <f>'[2]212 MS-Klassen'!H23</f>
        <v>36526</v>
      </c>
      <c r="H23" s="49">
        <f>'[2]212 MS-Klassen'!I23</f>
        <v>2</v>
      </c>
      <c r="I23" s="49" t="str">
        <f>'[2]212 MS-Klassen'!J23</f>
        <v>X</v>
      </c>
      <c r="J23" s="49" t="str">
        <f>'[2]212 MS-Klassen'!K23</f>
        <v>99</v>
      </c>
      <c r="K23" s="49" t="str">
        <f>'[2]212 MS-Klassen'!L23</f>
        <v>X</v>
      </c>
      <c r="L23" s="49">
        <f>'[2]212 MS-Klassen'!M23</f>
        <v>0</v>
      </c>
      <c r="M23" s="49">
        <f>'[2]212 MS-Klassen'!N23</f>
        <v>0</v>
      </c>
      <c r="N23" s="49">
        <f>'[2]212 MS-Klassen'!O23</f>
        <v>0</v>
      </c>
      <c r="O23" s="49">
        <f>'[2]212 MS-Klassen'!P23</f>
        <v>0</v>
      </c>
      <c r="P23" s="49">
        <f>'[2]212 MS-Klassen'!Q23</f>
        <v>0</v>
      </c>
      <c r="Q23" s="49">
        <f>'[2]212 MS-Klassen'!R23</f>
        <v>0</v>
      </c>
      <c r="R23" s="49">
        <f>'[2]212 MS-Klassen'!S23</f>
        <v>0</v>
      </c>
      <c r="S23" s="49">
        <f>'[2]212 MS-Klassen'!T23</f>
        <v>0</v>
      </c>
      <c r="T23" s="49">
        <f>'[2]212 MS-Klassen'!U23</f>
        <v>0</v>
      </c>
      <c r="U23" s="49">
        <f>'[2]212 MS-Klassen'!V23</f>
        <v>0</v>
      </c>
      <c r="V23" s="49">
        <f>'[2]212 MS-Klassen'!W23</f>
        <v>0</v>
      </c>
      <c r="W23" s="49">
        <f>'[2]212 MS-Klassen'!X23</f>
        <v>0</v>
      </c>
      <c r="X23" s="49" t="str">
        <f>'[2]212 MS-Klassen'!Y23</f>
        <v/>
      </c>
      <c r="Y23" s="49" t="str">
        <f>'[2]212 MS-Klassen'!Z23</f>
        <v/>
      </c>
      <c r="Z23" s="49" t="str">
        <f>'[2]212 MS-Klassen'!AA23</f>
        <v/>
      </c>
      <c r="AA23" s="49" t="str">
        <f>'[2]212 MS-Klassen'!AB23</f>
        <v/>
      </c>
      <c r="AB23" s="49" t="str">
        <f>'[2]212 MS-Klassen'!AC23</f>
        <v/>
      </c>
      <c r="AC23" s="49" t="str">
        <f>'[2]212 MS-Klassen'!AD23</f>
        <v/>
      </c>
      <c r="AD23" s="49" t="str">
        <f>'[2]212 MS-Klassen'!AE23</f>
        <v/>
      </c>
      <c r="AE23" s="49" t="str">
        <f>'[2]212 MS-Klassen'!AF23</f>
        <v/>
      </c>
      <c r="AF23" s="49" t="str">
        <f>'[2]212 MS-Klassen'!AG23</f>
        <v/>
      </c>
      <c r="AG23" s="49" t="str">
        <f>'[2]212 MS-Klassen'!AH23</f>
        <v/>
      </c>
      <c r="AH23" s="49" t="str">
        <f>'[2]212 MS-Klassen'!AI23</f>
        <v/>
      </c>
      <c r="AI23" s="49" t="str">
        <f>'[2]212 MS-Klassen'!AJ23</f>
        <v/>
      </c>
      <c r="AJ23" s="49" t="str">
        <f>'[2]212 MS-Klassen'!AK23</f>
        <v/>
      </c>
      <c r="AK23" s="49" t="str">
        <f>'[2]212 MS-Klassen'!AL23</f>
        <v/>
      </c>
      <c r="AL23" s="49" t="str">
        <f>'[2]212 MS-Klassen'!AM23</f>
        <v/>
      </c>
      <c r="AM23" s="49" t="str">
        <f>'[2]212 MS-Klassen'!AN23</f>
        <v/>
      </c>
      <c r="AN23" s="49" t="str">
        <f>'[2]212 MS-Klassen'!AO23</f>
        <v/>
      </c>
      <c r="AO23" s="49" t="str">
        <f>'[2]212 MS-Klassen'!AP23</f>
        <v/>
      </c>
      <c r="AP23" s="49" t="str">
        <f>'[2]212 MS-Klassen'!AQ23</f>
        <v/>
      </c>
      <c r="AQ23" s="49">
        <f>'[2]212 MS-Klassen'!AR23</f>
        <v>0</v>
      </c>
      <c r="AR23" s="49">
        <f>'[2]212 MS-Klassen'!AS23</f>
        <v>0</v>
      </c>
      <c r="AS23" s="49">
        <f>'[2]212 MS-Klassen'!AT23</f>
        <v>0</v>
      </c>
      <c r="AT23" s="49">
        <f>'[2]212 MS-Klassen'!AU23</f>
        <v>0</v>
      </c>
      <c r="AU23" s="49">
        <f>'[2]212 MS-Klassen'!AV23</f>
        <v>0</v>
      </c>
      <c r="AV23" s="49">
        <f>'[2]212 MS-Klassen'!AW23</f>
        <v>0</v>
      </c>
      <c r="AW23" s="49">
        <f>'[2]212 MS-Klassen'!AX23</f>
        <v>0</v>
      </c>
      <c r="AX23" s="49">
        <f>'[2]212 MS-Klassen'!AY23</f>
        <v>0</v>
      </c>
      <c r="AY23" s="49" t="str">
        <f>'[2]212 MS-Klassen'!AZ23</f>
        <v/>
      </c>
      <c r="AZ23" s="49" t="str">
        <f>'[2]212 MS-Klassen'!BA23</f>
        <v/>
      </c>
      <c r="BA23" s="49" t="str">
        <f>'[2]212 MS-Klassen'!BB23</f>
        <v/>
      </c>
      <c r="BB23" s="49" t="str">
        <f>'[2]212 MS-Klassen'!BC23</f>
        <v/>
      </c>
      <c r="BC23" s="49" t="str">
        <f>'[2]212 MS-Klassen'!BD23</f>
        <v/>
      </c>
      <c r="BD23" s="49" t="str">
        <f>'[2]212 MS-Klassen'!BE23</f>
        <v/>
      </c>
      <c r="BE23" s="49" t="str">
        <f>'[2]212 MS-Klassen'!BF23</f>
        <v/>
      </c>
      <c r="BF23" s="49" t="str">
        <f>'[2]212 MS-Klassen'!BG23</f>
        <v/>
      </c>
      <c r="BG23" s="49" t="str">
        <f>'[2]212 MS-Klassen'!BH23</f>
        <v/>
      </c>
      <c r="BH23" s="49" t="str">
        <f>'[2]212 MS-Klassen'!BI23</f>
        <v/>
      </c>
      <c r="BI23" s="84">
        <f>'[2]212 MS-Klassen'!BJ23</f>
        <v>45903</v>
      </c>
      <c r="BJ23" s="49" t="str">
        <f>'[2]212 MS-Klassen'!BK23</f>
        <v/>
      </c>
      <c r="BK23" s="49" t="str">
        <f>'[2]212 MS-Klassen'!BL23</f>
        <v/>
      </c>
      <c r="BL23" s="49" t="str">
        <f>'[2]212 MS-Klassen'!BM23</f>
        <v/>
      </c>
      <c r="BM23" s="49" t="str">
        <f>'[2]212 MS-Klassen'!BN23</f>
        <v/>
      </c>
      <c r="BN23" s="49" t="str">
        <f>'[2]212 MS-Klassen'!BO23</f>
        <v/>
      </c>
    </row>
    <row r="24" spans="1:66" s="48" customFormat="1" ht="10.5" x14ac:dyDescent="0.15">
      <c r="A24" s="49" t="str">
        <f>'[2]212 MS-Klassen'!B24</f>
        <v>2025/26</v>
      </c>
      <c r="B24" s="49" t="str">
        <f>'[2]212 MS-Klassen'!C24</f>
        <v>1</v>
      </c>
      <c r="C24" s="49" t="str">
        <f>'[2]212 MS-Klassen'!D24</f>
        <v>2</v>
      </c>
      <c r="D24" s="49">
        <f>'[2]212 MS-Klassen'!E24</f>
        <v>501102</v>
      </c>
      <c r="E24" s="49" t="str">
        <f>'[2]212 MS-Klassen'!F24</f>
        <v>MS Parsch</v>
      </c>
      <c r="F24" s="49">
        <f>'[2]212 MS-Klassen'!G24</f>
        <v>0</v>
      </c>
      <c r="G24" s="84">
        <f>'[2]212 MS-Klassen'!H24</f>
        <v>36526</v>
      </c>
      <c r="H24" s="49">
        <f>'[2]212 MS-Klassen'!I24</f>
        <v>2</v>
      </c>
      <c r="I24" s="49" t="str">
        <f>'[2]212 MS-Klassen'!J24</f>
        <v>X</v>
      </c>
      <c r="J24" s="49" t="str">
        <f>'[2]212 MS-Klassen'!K24</f>
        <v>99</v>
      </c>
      <c r="K24" s="49" t="str">
        <f>'[2]212 MS-Klassen'!L24</f>
        <v>X</v>
      </c>
      <c r="L24" s="49">
        <f>'[2]212 MS-Klassen'!M24</f>
        <v>0</v>
      </c>
      <c r="M24" s="49">
        <f>'[2]212 MS-Klassen'!N24</f>
        <v>0</v>
      </c>
      <c r="N24" s="49">
        <f>'[2]212 MS-Klassen'!O24</f>
        <v>0</v>
      </c>
      <c r="O24" s="49">
        <f>'[2]212 MS-Klassen'!P24</f>
        <v>0</v>
      </c>
      <c r="P24" s="49">
        <f>'[2]212 MS-Klassen'!Q24</f>
        <v>0</v>
      </c>
      <c r="Q24" s="49">
        <f>'[2]212 MS-Klassen'!R24</f>
        <v>0</v>
      </c>
      <c r="R24" s="49">
        <f>'[2]212 MS-Klassen'!S24</f>
        <v>0</v>
      </c>
      <c r="S24" s="49">
        <f>'[2]212 MS-Klassen'!T24</f>
        <v>0</v>
      </c>
      <c r="T24" s="49">
        <f>'[2]212 MS-Klassen'!U24</f>
        <v>0</v>
      </c>
      <c r="U24" s="49">
        <f>'[2]212 MS-Klassen'!V24</f>
        <v>0</v>
      </c>
      <c r="V24" s="49">
        <f>'[2]212 MS-Klassen'!W24</f>
        <v>0</v>
      </c>
      <c r="W24" s="49">
        <f>'[2]212 MS-Klassen'!X24</f>
        <v>0</v>
      </c>
      <c r="X24" s="49" t="str">
        <f>'[2]212 MS-Klassen'!Y24</f>
        <v/>
      </c>
      <c r="Y24" s="49" t="str">
        <f>'[2]212 MS-Klassen'!Z24</f>
        <v/>
      </c>
      <c r="Z24" s="49" t="str">
        <f>'[2]212 MS-Klassen'!AA24</f>
        <v/>
      </c>
      <c r="AA24" s="49" t="str">
        <f>'[2]212 MS-Klassen'!AB24</f>
        <v/>
      </c>
      <c r="AB24" s="49" t="str">
        <f>'[2]212 MS-Klassen'!AC24</f>
        <v/>
      </c>
      <c r="AC24" s="49" t="str">
        <f>'[2]212 MS-Klassen'!AD24</f>
        <v/>
      </c>
      <c r="AD24" s="49" t="str">
        <f>'[2]212 MS-Klassen'!AE24</f>
        <v/>
      </c>
      <c r="AE24" s="49" t="str">
        <f>'[2]212 MS-Klassen'!AF24</f>
        <v/>
      </c>
      <c r="AF24" s="49" t="str">
        <f>'[2]212 MS-Klassen'!AG24</f>
        <v/>
      </c>
      <c r="AG24" s="49" t="str">
        <f>'[2]212 MS-Klassen'!AH24</f>
        <v/>
      </c>
      <c r="AH24" s="49" t="str">
        <f>'[2]212 MS-Klassen'!AI24</f>
        <v/>
      </c>
      <c r="AI24" s="49" t="str">
        <f>'[2]212 MS-Klassen'!AJ24</f>
        <v/>
      </c>
      <c r="AJ24" s="49" t="str">
        <f>'[2]212 MS-Klassen'!AK24</f>
        <v/>
      </c>
      <c r="AK24" s="49" t="str">
        <f>'[2]212 MS-Klassen'!AL24</f>
        <v/>
      </c>
      <c r="AL24" s="49" t="str">
        <f>'[2]212 MS-Klassen'!AM24</f>
        <v/>
      </c>
      <c r="AM24" s="49" t="str">
        <f>'[2]212 MS-Klassen'!AN24</f>
        <v/>
      </c>
      <c r="AN24" s="49" t="str">
        <f>'[2]212 MS-Klassen'!AO24</f>
        <v/>
      </c>
      <c r="AO24" s="49" t="str">
        <f>'[2]212 MS-Klassen'!AP24</f>
        <v/>
      </c>
      <c r="AP24" s="49" t="str">
        <f>'[2]212 MS-Klassen'!AQ24</f>
        <v/>
      </c>
      <c r="AQ24" s="49">
        <f>'[2]212 MS-Klassen'!AR24</f>
        <v>0</v>
      </c>
      <c r="AR24" s="49">
        <f>'[2]212 MS-Klassen'!AS24</f>
        <v>0</v>
      </c>
      <c r="AS24" s="49">
        <f>'[2]212 MS-Klassen'!AT24</f>
        <v>0</v>
      </c>
      <c r="AT24" s="49">
        <f>'[2]212 MS-Klassen'!AU24</f>
        <v>0</v>
      </c>
      <c r="AU24" s="49">
        <f>'[2]212 MS-Klassen'!AV24</f>
        <v>0</v>
      </c>
      <c r="AV24" s="49">
        <f>'[2]212 MS-Klassen'!AW24</f>
        <v>0</v>
      </c>
      <c r="AW24" s="49">
        <f>'[2]212 MS-Klassen'!AX24</f>
        <v>0</v>
      </c>
      <c r="AX24" s="49">
        <f>'[2]212 MS-Klassen'!AY24</f>
        <v>0</v>
      </c>
      <c r="AY24" s="49" t="str">
        <f>'[2]212 MS-Klassen'!AZ24</f>
        <v/>
      </c>
      <c r="AZ24" s="49" t="str">
        <f>'[2]212 MS-Klassen'!BA24</f>
        <v/>
      </c>
      <c r="BA24" s="49" t="str">
        <f>'[2]212 MS-Klassen'!BB24</f>
        <v/>
      </c>
      <c r="BB24" s="49" t="str">
        <f>'[2]212 MS-Klassen'!BC24</f>
        <v/>
      </c>
      <c r="BC24" s="49" t="str">
        <f>'[2]212 MS-Klassen'!BD24</f>
        <v/>
      </c>
      <c r="BD24" s="49" t="str">
        <f>'[2]212 MS-Klassen'!BE24</f>
        <v/>
      </c>
      <c r="BE24" s="49" t="str">
        <f>'[2]212 MS-Klassen'!BF24</f>
        <v/>
      </c>
      <c r="BF24" s="49" t="str">
        <f>'[2]212 MS-Klassen'!BG24</f>
        <v/>
      </c>
      <c r="BG24" s="49" t="str">
        <f>'[2]212 MS-Klassen'!BH24</f>
        <v/>
      </c>
      <c r="BH24" s="49" t="str">
        <f>'[2]212 MS-Klassen'!BI24</f>
        <v/>
      </c>
      <c r="BI24" s="84">
        <f>'[2]212 MS-Klassen'!BJ24</f>
        <v>45903</v>
      </c>
      <c r="BJ24" s="49" t="str">
        <f>'[2]212 MS-Klassen'!BK24</f>
        <v/>
      </c>
      <c r="BK24" s="49" t="str">
        <f>'[2]212 MS-Klassen'!BL24</f>
        <v/>
      </c>
      <c r="BL24" s="49" t="str">
        <f>'[2]212 MS-Klassen'!BM24</f>
        <v/>
      </c>
      <c r="BM24" s="49" t="str">
        <f>'[2]212 MS-Klassen'!BN24</f>
        <v/>
      </c>
      <c r="BN24" s="49" t="str">
        <f>'[2]212 MS-Klassen'!BO24</f>
        <v/>
      </c>
    </row>
    <row r="25" spans="1:66" s="48" customFormat="1" ht="10.5" x14ac:dyDescent="0.15">
      <c r="A25" s="49" t="str">
        <f>'[2]212 MS-Klassen'!B25</f>
        <v>2025/26</v>
      </c>
      <c r="B25" s="49" t="str">
        <f>'[2]212 MS-Klassen'!C25</f>
        <v>1</v>
      </c>
      <c r="C25" s="49" t="str">
        <f>'[2]212 MS-Klassen'!D25</f>
        <v>2</v>
      </c>
      <c r="D25" s="49">
        <f>'[2]212 MS-Klassen'!E25</f>
        <v>501102</v>
      </c>
      <c r="E25" s="49" t="str">
        <f>'[2]212 MS-Klassen'!F25</f>
        <v>MS Parsch</v>
      </c>
      <c r="F25" s="49">
        <f>'[2]212 MS-Klassen'!G25</f>
        <v>0</v>
      </c>
      <c r="G25" s="84">
        <f>'[2]212 MS-Klassen'!H25</f>
        <v>36526</v>
      </c>
      <c r="H25" s="49">
        <f>'[2]212 MS-Klassen'!I25</f>
        <v>2</v>
      </c>
      <c r="I25" s="49" t="str">
        <f>'[2]212 MS-Klassen'!J25</f>
        <v>X</v>
      </c>
      <c r="J25" s="49" t="str">
        <f>'[2]212 MS-Klassen'!K25</f>
        <v>99</v>
      </c>
      <c r="K25" s="49" t="str">
        <f>'[2]212 MS-Klassen'!L25</f>
        <v>X</v>
      </c>
      <c r="L25" s="49">
        <f>'[2]212 MS-Klassen'!M25</f>
        <v>0</v>
      </c>
      <c r="M25" s="49">
        <f>'[2]212 MS-Klassen'!N25</f>
        <v>0</v>
      </c>
      <c r="N25" s="49">
        <f>'[2]212 MS-Klassen'!O25</f>
        <v>0</v>
      </c>
      <c r="O25" s="49">
        <f>'[2]212 MS-Klassen'!P25</f>
        <v>0</v>
      </c>
      <c r="P25" s="49">
        <f>'[2]212 MS-Klassen'!Q25</f>
        <v>0</v>
      </c>
      <c r="Q25" s="49">
        <f>'[2]212 MS-Klassen'!R25</f>
        <v>0</v>
      </c>
      <c r="R25" s="49">
        <f>'[2]212 MS-Klassen'!S25</f>
        <v>0</v>
      </c>
      <c r="S25" s="49">
        <f>'[2]212 MS-Klassen'!T25</f>
        <v>0</v>
      </c>
      <c r="T25" s="49">
        <f>'[2]212 MS-Klassen'!U25</f>
        <v>0</v>
      </c>
      <c r="U25" s="49">
        <f>'[2]212 MS-Klassen'!V25</f>
        <v>0</v>
      </c>
      <c r="V25" s="49">
        <f>'[2]212 MS-Klassen'!W25</f>
        <v>0</v>
      </c>
      <c r="W25" s="49">
        <f>'[2]212 MS-Klassen'!X25</f>
        <v>0</v>
      </c>
      <c r="X25" s="49" t="str">
        <f>'[2]212 MS-Klassen'!Y25</f>
        <v/>
      </c>
      <c r="Y25" s="49" t="str">
        <f>'[2]212 MS-Klassen'!Z25</f>
        <v/>
      </c>
      <c r="Z25" s="49" t="str">
        <f>'[2]212 MS-Klassen'!AA25</f>
        <v/>
      </c>
      <c r="AA25" s="49" t="str">
        <f>'[2]212 MS-Klassen'!AB25</f>
        <v/>
      </c>
      <c r="AB25" s="49" t="str">
        <f>'[2]212 MS-Klassen'!AC25</f>
        <v/>
      </c>
      <c r="AC25" s="49" t="str">
        <f>'[2]212 MS-Klassen'!AD25</f>
        <v/>
      </c>
      <c r="AD25" s="49" t="str">
        <f>'[2]212 MS-Klassen'!AE25</f>
        <v/>
      </c>
      <c r="AE25" s="49" t="str">
        <f>'[2]212 MS-Klassen'!AF25</f>
        <v/>
      </c>
      <c r="AF25" s="49" t="str">
        <f>'[2]212 MS-Klassen'!AG25</f>
        <v/>
      </c>
      <c r="AG25" s="49" t="str">
        <f>'[2]212 MS-Klassen'!AH25</f>
        <v/>
      </c>
      <c r="AH25" s="49" t="str">
        <f>'[2]212 MS-Klassen'!AI25</f>
        <v/>
      </c>
      <c r="AI25" s="49" t="str">
        <f>'[2]212 MS-Klassen'!AJ25</f>
        <v/>
      </c>
      <c r="AJ25" s="49" t="str">
        <f>'[2]212 MS-Klassen'!AK25</f>
        <v/>
      </c>
      <c r="AK25" s="49" t="str">
        <f>'[2]212 MS-Klassen'!AL25</f>
        <v/>
      </c>
      <c r="AL25" s="49" t="str">
        <f>'[2]212 MS-Klassen'!AM25</f>
        <v/>
      </c>
      <c r="AM25" s="49" t="str">
        <f>'[2]212 MS-Klassen'!AN25</f>
        <v/>
      </c>
      <c r="AN25" s="49" t="str">
        <f>'[2]212 MS-Klassen'!AO25</f>
        <v/>
      </c>
      <c r="AO25" s="49" t="str">
        <f>'[2]212 MS-Klassen'!AP25</f>
        <v/>
      </c>
      <c r="AP25" s="49" t="str">
        <f>'[2]212 MS-Klassen'!AQ25</f>
        <v/>
      </c>
      <c r="AQ25" s="49">
        <f>'[2]212 MS-Klassen'!AR25</f>
        <v>0</v>
      </c>
      <c r="AR25" s="49">
        <f>'[2]212 MS-Klassen'!AS25</f>
        <v>0</v>
      </c>
      <c r="AS25" s="49">
        <f>'[2]212 MS-Klassen'!AT25</f>
        <v>0</v>
      </c>
      <c r="AT25" s="49">
        <f>'[2]212 MS-Klassen'!AU25</f>
        <v>0</v>
      </c>
      <c r="AU25" s="49">
        <f>'[2]212 MS-Klassen'!AV25</f>
        <v>0</v>
      </c>
      <c r="AV25" s="49">
        <f>'[2]212 MS-Klassen'!AW25</f>
        <v>0</v>
      </c>
      <c r="AW25" s="49">
        <f>'[2]212 MS-Klassen'!AX25</f>
        <v>0</v>
      </c>
      <c r="AX25" s="49">
        <f>'[2]212 MS-Klassen'!AY25</f>
        <v>0</v>
      </c>
      <c r="AY25" s="49" t="str">
        <f>'[2]212 MS-Klassen'!AZ25</f>
        <v/>
      </c>
      <c r="AZ25" s="49" t="str">
        <f>'[2]212 MS-Klassen'!BA25</f>
        <v/>
      </c>
      <c r="BA25" s="49" t="str">
        <f>'[2]212 MS-Klassen'!BB25</f>
        <v/>
      </c>
      <c r="BB25" s="49" t="str">
        <f>'[2]212 MS-Klassen'!BC25</f>
        <v/>
      </c>
      <c r="BC25" s="49" t="str">
        <f>'[2]212 MS-Klassen'!BD25</f>
        <v/>
      </c>
      <c r="BD25" s="49" t="str">
        <f>'[2]212 MS-Klassen'!BE25</f>
        <v/>
      </c>
      <c r="BE25" s="49" t="str">
        <f>'[2]212 MS-Klassen'!BF25</f>
        <v/>
      </c>
      <c r="BF25" s="49" t="str">
        <f>'[2]212 MS-Klassen'!BG25</f>
        <v/>
      </c>
      <c r="BG25" s="49" t="str">
        <f>'[2]212 MS-Klassen'!BH25</f>
        <v/>
      </c>
      <c r="BH25" s="49" t="str">
        <f>'[2]212 MS-Klassen'!BI25</f>
        <v/>
      </c>
      <c r="BI25" s="84">
        <f>'[2]212 MS-Klassen'!BJ25</f>
        <v>45903</v>
      </c>
      <c r="BJ25" s="49" t="str">
        <f>'[2]212 MS-Klassen'!BK25</f>
        <v/>
      </c>
      <c r="BK25" s="49" t="str">
        <f>'[2]212 MS-Klassen'!BL25</f>
        <v/>
      </c>
      <c r="BL25" s="49" t="str">
        <f>'[2]212 MS-Klassen'!BM25</f>
        <v/>
      </c>
      <c r="BM25" s="49" t="str">
        <f>'[2]212 MS-Klassen'!BN25</f>
        <v/>
      </c>
      <c r="BN25" s="49" t="str">
        <f>'[2]212 MS-Klassen'!BO25</f>
        <v/>
      </c>
    </row>
    <row r="26" spans="1:66" s="48" customFormat="1" ht="10.5" x14ac:dyDescent="0.15">
      <c r="A26" s="49" t="str">
        <f>'[2]212 MS-Klassen'!B26</f>
        <v>2025/26</v>
      </c>
      <c r="B26" s="49" t="str">
        <f>'[2]212 MS-Klassen'!C26</f>
        <v>1</v>
      </c>
      <c r="C26" s="49" t="str">
        <f>'[2]212 MS-Klassen'!D26</f>
        <v>2</v>
      </c>
      <c r="D26" s="49">
        <f>'[2]212 MS-Klassen'!E26</f>
        <v>501102</v>
      </c>
      <c r="E26" s="49" t="str">
        <f>'[2]212 MS-Klassen'!F26</f>
        <v>MS Parsch</v>
      </c>
      <c r="F26" s="49">
        <f>'[2]212 MS-Klassen'!G26</f>
        <v>0</v>
      </c>
      <c r="G26" s="84">
        <f>'[2]212 MS-Klassen'!H26</f>
        <v>36526</v>
      </c>
      <c r="H26" s="49">
        <f>'[2]212 MS-Klassen'!I26</f>
        <v>2</v>
      </c>
      <c r="I26" s="49" t="str">
        <f>'[2]212 MS-Klassen'!J26</f>
        <v>X</v>
      </c>
      <c r="J26" s="49" t="str">
        <f>'[2]212 MS-Klassen'!K26</f>
        <v>99</v>
      </c>
      <c r="K26" s="49" t="str">
        <f>'[2]212 MS-Klassen'!L26</f>
        <v>X</v>
      </c>
      <c r="L26" s="49">
        <f>'[2]212 MS-Klassen'!M26</f>
        <v>0</v>
      </c>
      <c r="M26" s="49">
        <f>'[2]212 MS-Klassen'!N26</f>
        <v>0</v>
      </c>
      <c r="N26" s="49">
        <f>'[2]212 MS-Klassen'!O26</f>
        <v>0</v>
      </c>
      <c r="O26" s="49">
        <f>'[2]212 MS-Klassen'!P26</f>
        <v>0</v>
      </c>
      <c r="P26" s="49">
        <f>'[2]212 MS-Klassen'!Q26</f>
        <v>0</v>
      </c>
      <c r="Q26" s="49">
        <f>'[2]212 MS-Klassen'!R26</f>
        <v>0</v>
      </c>
      <c r="R26" s="49">
        <f>'[2]212 MS-Klassen'!S26</f>
        <v>0</v>
      </c>
      <c r="S26" s="49">
        <f>'[2]212 MS-Klassen'!T26</f>
        <v>0</v>
      </c>
      <c r="T26" s="49">
        <f>'[2]212 MS-Klassen'!U26</f>
        <v>0</v>
      </c>
      <c r="U26" s="49">
        <f>'[2]212 MS-Klassen'!V26</f>
        <v>0</v>
      </c>
      <c r="V26" s="49">
        <f>'[2]212 MS-Klassen'!W26</f>
        <v>0</v>
      </c>
      <c r="W26" s="49">
        <f>'[2]212 MS-Klassen'!X26</f>
        <v>0</v>
      </c>
      <c r="X26" s="49" t="str">
        <f>'[2]212 MS-Klassen'!Y26</f>
        <v/>
      </c>
      <c r="Y26" s="49" t="str">
        <f>'[2]212 MS-Klassen'!Z26</f>
        <v/>
      </c>
      <c r="Z26" s="49" t="str">
        <f>'[2]212 MS-Klassen'!AA26</f>
        <v/>
      </c>
      <c r="AA26" s="49" t="str">
        <f>'[2]212 MS-Klassen'!AB26</f>
        <v/>
      </c>
      <c r="AB26" s="49" t="str">
        <f>'[2]212 MS-Klassen'!AC26</f>
        <v/>
      </c>
      <c r="AC26" s="49" t="str">
        <f>'[2]212 MS-Klassen'!AD26</f>
        <v/>
      </c>
      <c r="AD26" s="49" t="str">
        <f>'[2]212 MS-Klassen'!AE26</f>
        <v/>
      </c>
      <c r="AE26" s="49" t="str">
        <f>'[2]212 MS-Klassen'!AF26</f>
        <v/>
      </c>
      <c r="AF26" s="49" t="str">
        <f>'[2]212 MS-Klassen'!AG26</f>
        <v/>
      </c>
      <c r="AG26" s="49" t="str">
        <f>'[2]212 MS-Klassen'!AH26</f>
        <v/>
      </c>
      <c r="AH26" s="49" t="str">
        <f>'[2]212 MS-Klassen'!AI26</f>
        <v/>
      </c>
      <c r="AI26" s="49" t="str">
        <f>'[2]212 MS-Klassen'!AJ26</f>
        <v/>
      </c>
      <c r="AJ26" s="49" t="str">
        <f>'[2]212 MS-Klassen'!AK26</f>
        <v/>
      </c>
      <c r="AK26" s="49" t="str">
        <f>'[2]212 MS-Klassen'!AL26</f>
        <v/>
      </c>
      <c r="AL26" s="49" t="str">
        <f>'[2]212 MS-Klassen'!AM26</f>
        <v/>
      </c>
      <c r="AM26" s="49" t="str">
        <f>'[2]212 MS-Klassen'!AN26</f>
        <v/>
      </c>
      <c r="AN26" s="49" t="str">
        <f>'[2]212 MS-Klassen'!AO26</f>
        <v/>
      </c>
      <c r="AO26" s="49" t="str">
        <f>'[2]212 MS-Klassen'!AP26</f>
        <v/>
      </c>
      <c r="AP26" s="49" t="str">
        <f>'[2]212 MS-Klassen'!AQ26</f>
        <v/>
      </c>
      <c r="AQ26" s="49">
        <f>'[2]212 MS-Klassen'!AR26</f>
        <v>0</v>
      </c>
      <c r="AR26" s="49">
        <f>'[2]212 MS-Klassen'!AS26</f>
        <v>0</v>
      </c>
      <c r="AS26" s="49">
        <f>'[2]212 MS-Klassen'!AT26</f>
        <v>0</v>
      </c>
      <c r="AT26" s="49">
        <f>'[2]212 MS-Klassen'!AU26</f>
        <v>0</v>
      </c>
      <c r="AU26" s="49">
        <f>'[2]212 MS-Klassen'!AV26</f>
        <v>0</v>
      </c>
      <c r="AV26" s="49">
        <f>'[2]212 MS-Klassen'!AW26</f>
        <v>0</v>
      </c>
      <c r="AW26" s="49">
        <f>'[2]212 MS-Klassen'!AX26</f>
        <v>0</v>
      </c>
      <c r="AX26" s="49">
        <f>'[2]212 MS-Klassen'!AY26</f>
        <v>0</v>
      </c>
      <c r="AY26" s="49" t="str">
        <f>'[2]212 MS-Klassen'!AZ26</f>
        <v/>
      </c>
      <c r="AZ26" s="49" t="str">
        <f>'[2]212 MS-Klassen'!BA26</f>
        <v/>
      </c>
      <c r="BA26" s="49" t="str">
        <f>'[2]212 MS-Klassen'!BB26</f>
        <v/>
      </c>
      <c r="BB26" s="49" t="str">
        <f>'[2]212 MS-Klassen'!BC26</f>
        <v/>
      </c>
      <c r="BC26" s="49" t="str">
        <f>'[2]212 MS-Klassen'!BD26</f>
        <v/>
      </c>
      <c r="BD26" s="49" t="str">
        <f>'[2]212 MS-Klassen'!BE26</f>
        <v/>
      </c>
      <c r="BE26" s="49" t="str">
        <f>'[2]212 MS-Klassen'!BF26</f>
        <v/>
      </c>
      <c r="BF26" s="49" t="str">
        <f>'[2]212 MS-Klassen'!BG26</f>
        <v/>
      </c>
      <c r="BG26" s="49" t="str">
        <f>'[2]212 MS-Klassen'!BH26</f>
        <v/>
      </c>
      <c r="BH26" s="49" t="str">
        <f>'[2]212 MS-Klassen'!BI26</f>
        <v/>
      </c>
      <c r="BI26" s="84">
        <f>'[2]212 MS-Klassen'!BJ26</f>
        <v>45903</v>
      </c>
      <c r="BJ26" s="49" t="str">
        <f>'[2]212 MS-Klassen'!BK26</f>
        <v/>
      </c>
      <c r="BK26" s="49" t="str">
        <f>'[2]212 MS-Klassen'!BL26</f>
        <v/>
      </c>
      <c r="BL26" s="49" t="str">
        <f>'[2]212 MS-Klassen'!BM26</f>
        <v/>
      </c>
      <c r="BM26" s="49" t="str">
        <f>'[2]212 MS-Klassen'!BN26</f>
        <v/>
      </c>
      <c r="BN26" s="49" t="str">
        <f>'[2]212 MS-Klassen'!BO26</f>
        <v/>
      </c>
    </row>
  </sheetData>
  <sheetProtection formatColumns="0"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39"/>
  <sheetViews>
    <sheetView topLeftCell="K1" workbookViewId="0">
      <selection activeCell="Z2" sqref="Z2"/>
    </sheetView>
  </sheetViews>
  <sheetFormatPr baseColWidth="10" defaultColWidth="11.42578125" defaultRowHeight="15" x14ac:dyDescent="0.25"/>
  <cols>
    <col min="1" max="1" width="8.5703125" style="2" bestFit="1" customWidth="1"/>
    <col min="2" max="2" width="7.7109375" style="2" bestFit="1" customWidth="1"/>
    <col min="3" max="3" width="8" style="2" bestFit="1" customWidth="1"/>
    <col min="4" max="4" width="6.140625" style="2" bestFit="1" customWidth="1"/>
    <col min="5" max="5" width="24.85546875" style="2" customWidth="1"/>
    <col min="6" max="6" width="6.28515625" style="2" bestFit="1" customWidth="1"/>
    <col min="7" max="7" width="9" style="2" bestFit="1" customWidth="1"/>
    <col min="8" max="8" width="7.7109375" style="2" bestFit="1" customWidth="1"/>
    <col min="9" max="9" width="10.140625" style="2" bestFit="1" customWidth="1"/>
    <col min="10" max="10" width="4.28515625" style="2" bestFit="1" customWidth="1"/>
    <col min="11" max="11" width="4.5703125" style="2" bestFit="1" customWidth="1"/>
    <col min="12" max="12" width="7.140625" style="2" bestFit="1" customWidth="1"/>
    <col min="13" max="13" width="8.7109375" style="2" bestFit="1" customWidth="1"/>
    <col min="14" max="14" width="8" style="2" bestFit="1" customWidth="1"/>
    <col min="15" max="15" width="7.7109375" style="2" bestFit="1" customWidth="1"/>
    <col min="16" max="16" width="7.28515625" style="2" bestFit="1" customWidth="1"/>
    <col min="17" max="19" width="7.7109375" style="2" bestFit="1" customWidth="1"/>
    <col min="20" max="20" width="12" style="2" bestFit="1" customWidth="1"/>
    <col min="21" max="21" width="11.85546875" style="2" bestFit="1" customWidth="1"/>
    <col min="22" max="22" width="15.28515625" style="2" bestFit="1" customWidth="1"/>
    <col min="23" max="23" width="13.42578125" style="2" bestFit="1" customWidth="1"/>
    <col min="24" max="24" width="11.42578125" style="2" bestFit="1" customWidth="1"/>
    <col min="25" max="25" width="8" style="2" bestFit="1" customWidth="1"/>
    <col min="26" max="27" width="7.7109375" style="2" bestFit="1" customWidth="1"/>
    <col min="28" max="28" width="7.85546875" style="2" bestFit="1" customWidth="1"/>
    <col min="29" max="29" width="7.5703125" style="2" bestFit="1" customWidth="1"/>
    <col min="30" max="30" width="11.28515625" style="2" bestFit="1" customWidth="1"/>
    <col min="31" max="31" width="11" style="2" bestFit="1" customWidth="1"/>
    <col min="32" max="32" width="10.140625" style="2" bestFit="1" customWidth="1"/>
    <col min="33" max="33" width="10" style="2" bestFit="1" customWidth="1"/>
    <col min="34" max="34" width="10.42578125" style="2" bestFit="1" customWidth="1"/>
    <col min="35" max="35" width="10.28515625" style="2" bestFit="1" customWidth="1"/>
    <col min="36" max="36" width="10.140625" style="2" bestFit="1" customWidth="1"/>
    <col min="37" max="37" width="10" style="2" bestFit="1" customWidth="1"/>
    <col min="38" max="38" width="11.85546875" style="2" bestFit="1" customWidth="1"/>
    <col min="39" max="39" width="11.7109375" style="2" bestFit="1" customWidth="1"/>
    <col min="40" max="40" width="12.85546875" style="2" bestFit="1" customWidth="1"/>
    <col min="41" max="41" width="12.7109375" style="2" bestFit="1" customWidth="1"/>
    <col min="42" max="43" width="12.7109375" style="2" customWidth="1"/>
    <col min="44" max="44" width="12.28515625" style="2" bestFit="1" customWidth="1"/>
    <col min="45" max="16384" width="11.42578125" style="2"/>
  </cols>
  <sheetData>
    <row r="1" spans="1:44" s="142" customFormat="1" ht="10.5" x14ac:dyDescent="0.15">
      <c r="A1" s="49" t="str">
        <f>'[3]213 MS-Stunden'!B1</f>
        <v>Schuljahr</v>
      </c>
      <c r="B1" s="49" t="str">
        <f>'[3]213 MS-Stunden'!C1</f>
        <v>BezirkNr</v>
      </c>
      <c r="C1" s="49" t="str">
        <f>'[3]213 MS-Stunden'!D1</f>
        <v>Schultyp</v>
      </c>
      <c r="D1" s="49" t="str">
        <f>'[3]213 MS-Stunden'!E1</f>
        <v>SKZ</v>
      </c>
      <c r="E1" s="49" t="str">
        <f>'[3]213 MS-Stunden'!F1</f>
        <v>Schule</v>
      </c>
      <c r="F1" s="49" t="str">
        <f>'[3]213 MS-Stunden'!G1</f>
        <v>Status</v>
      </c>
      <c r="G1" s="84" t="str">
        <f>'[3]213 MS-Stunden'!H1</f>
        <v>Stichtag</v>
      </c>
      <c r="H1" s="49" t="str">
        <f>'[3]213 MS-Stunden'!I1</f>
        <v>Schulart</v>
      </c>
      <c r="I1" s="49" t="str">
        <f>'[3]213 MS-Stunden'!J1</f>
        <v>SINNE(Bez)</v>
      </c>
      <c r="J1" s="49" t="str">
        <f>'[3]213 MS-Stunden'!K1</f>
        <v>EH(x)</v>
      </c>
      <c r="K1" s="49" t="str">
        <f>'[3]213 MS-Stunden'!L1</f>
        <v>TXW(x)</v>
      </c>
      <c r="L1" s="49" t="str">
        <f>'[3]213 MS-Stunden'!M1</f>
        <v>EH-NMS(x)</v>
      </c>
      <c r="M1" s="49" t="str">
        <f>'[3]213 MS-Stunden'!N1</f>
        <v>TXW-NMS(x)</v>
      </c>
      <c r="N1" s="49" t="str">
        <f>'[3]213 MS-Stunden'!O1</f>
        <v>GTS_Grp</v>
      </c>
      <c r="O1" s="49" t="str">
        <f>'[3]213 MS-Stunden'!P1</f>
        <v>GLZ_Std</v>
      </c>
      <c r="P1" s="49" t="str">
        <f>'[3]213 MS-Stunden'!Q1</f>
        <v>ILZ_Std</v>
      </c>
      <c r="Q1" s="49" t="str">
        <f>'[3]213 MS-Stunden'!R1</f>
        <v>SV_Std1</v>
      </c>
      <c r="R1" s="49" t="str">
        <f>'[3]213 MS-Stunden'!S1</f>
        <v>SV_Std2</v>
      </c>
      <c r="S1" s="49" t="str">
        <f>'[3]213 MS-Stunden'!T1</f>
        <v>SV_Std3</v>
      </c>
      <c r="T1" s="49" t="str">
        <f>'[3]213 MS-Stunden'!U1</f>
        <v>BFD_Std(Bez)</v>
      </c>
      <c r="U1" s="49" t="str">
        <f>'[3]213 MS-Stunden'!V1</f>
        <v>DFÖ(Bez)</v>
      </c>
      <c r="V1" s="49" t="str">
        <f>'[3]213 MS-Stunden'!W1</f>
        <v>SPH(Bez)</v>
      </c>
      <c r="W1" s="49" t="str">
        <f>'[3]213 MS-Stunden'!X1</f>
        <v>ZusatzStd(Bez)</v>
      </c>
      <c r="X1" s="49" t="str">
        <f>'[3]213 MS-Stunden'!Y1</f>
        <v>Int_Std(Bez)</v>
      </c>
      <c r="Y1" s="49" t="str">
        <f>'[3]213 MS-Stunden'!Z1</f>
        <v>BFD_Anz(x)</v>
      </c>
      <c r="Z1" s="49" t="str">
        <f>'[3]213 MS-Stunden'!AA1</f>
        <v>Leiter_Std</v>
      </c>
      <c r="AA1" s="49" t="str">
        <f>'[3]213 MS-Stunden'!AB1</f>
        <v>DFKL_Grp</v>
      </c>
      <c r="AB1" s="49" t="str">
        <f>'[3]213 MS-Stunden'!AC1</f>
        <v>DFKL_Anz</v>
      </c>
      <c r="AC1" s="49" t="str">
        <f>'[3]213 MS-Stunden'!AD1</f>
        <v>SFK_Std(x)</v>
      </c>
      <c r="AD1" s="49" t="str">
        <f>'[3]213 MS-Stunden'!AE1</f>
        <v>SFK_Anz_Int(x)</v>
      </c>
      <c r="AE1" s="49" t="str">
        <f>'[3]213 MS-Stunden'!AF1</f>
        <v>BER(Bez)</v>
      </c>
      <c r="AF1" s="49" t="str">
        <f>'[3]213 MS-Stunden'!AG1</f>
        <v>Rel_Grp_rk</v>
      </c>
      <c r="AG1" s="49" t="str">
        <f>'[3]213 MS-Stunden'!AH1</f>
        <v>Rel_Std_rk</v>
      </c>
      <c r="AH1" s="49" t="str">
        <f>'[3]213 MS-Stunden'!AI1</f>
        <v>Rel_Grp_ev</v>
      </c>
      <c r="AI1" s="49" t="str">
        <f>'[3]213 MS-Stunden'!AJ1</f>
        <v>Rel_Std_ev</v>
      </c>
      <c r="AJ1" s="49" t="str">
        <f>'[3]213 MS-Stunden'!AK1</f>
        <v>Rel_Grp_isl</v>
      </c>
      <c r="AK1" s="49" t="str">
        <f>'[3]213 MS-Stunden'!AL1</f>
        <v>Rel_Std_isl</v>
      </c>
      <c r="AL1" s="49" t="str">
        <f>'[3]213 MS-Stunden'!AM1</f>
        <v>Rel_Grp_orth</v>
      </c>
      <c r="AM1" s="49" t="str">
        <f>'[3]213 MS-Stunden'!AN1</f>
        <v>Rel_Std_orth</v>
      </c>
      <c r="AN1" s="49" t="str">
        <f>'[3]213 MS-Stunden'!AO1</f>
        <v>Rel_Grp_sonst</v>
      </c>
      <c r="AO1" s="49" t="str">
        <f>'[3]213 MS-Stunden'!AP1</f>
        <v>Rel_Std_sonst</v>
      </c>
      <c r="AP1" s="49" t="str">
        <f>'[3]213 MS-Stunden'!AQ1</f>
        <v>MUU_Std(Bez)</v>
      </c>
      <c r="AQ1" s="49" t="str">
        <f>'[3]213 MS-Stunden'!AR1</f>
        <v>GK_Zuw(Bez)</v>
      </c>
      <c r="AR1" s="84" t="str">
        <f>'[3]213 MS-Stunden'!AQ1</f>
        <v>MUU_Std(Bez)</v>
      </c>
    </row>
    <row r="2" spans="1:44" s="48" customFormat="1" ht="10.5" x14ac:dyDescent="0.15">
      <c r="A2" s="49" t="str">
        <f>'[3]213 MS-Stunden'!B2</f>
        <v>2025/26</v>
      </c>
      <c r="B2" s="49" t="str">
        <f>'[3]213 MS-Stunden'!C2</f>
        <v>1</v>
      </c>
      <c r="C2" s="49" t="str">
        <f>'[3]213 MS-Stunden'!D2</f>
        <v>2</v>
      </c>
      <c r="D2" s="49">
        <f>'[3]213 MS-Stunden'!E2</f>
        <v>501102</v>
      </c>
      <c r="E2" s="49" t="str">
        <f>'[3]213 MS-Stunden'!F2</f>
        <v>MS Parsch</v>
      </c>
      <c r="F2" s="49">
        <f>'[3]213 MS-Stunden'!G2</f>
        <v>0</v>
      </c>
      <c r="G2" s="84">
        <f>'[3]213 MS-Stunden'!H2</f>
        <v>45931</v>
      </c>
      <c r="H2" s="49">
        <f>'[3]213 MS-Stunden'!I2</f>
        <v>2</v>
      </c>
      <c r="I2" s="49">
        <f>'[3]213 MS-Stunden'!J2</f>
        <v>0</v>
      </c>
      <c r="J2" s="49">
        <f>'[3]213 MS-Stunden'!K2</f>
        <v>0</v>
      </c>
      <c r="K2" s="49">
        <f>'[3]213 MS-Stunden'!L2</f>
        <v>0</v>
      </c>
      <c r="L2" s="49">
        <f>'[3]213 MS-Stunden'!M2</f>
        <v>0</v>
      </c>
      <c r="M2" s="49">
        <f>'[3]213 MS-Stunden'!N2</f>
        <v>0</v>
      </c>
      <c r="N2" s="49">
        <f>'[3]213 MS-Stunden'!O2</f>
        <v>3</v>
      </c>
      <c r="O2" s="49">
        <f>'[3]213 MS-Stunden'!P2</f>
        <v>20</v>
      </c>
      <c r="P2" s="49">
        <f>'[3]213 MS-Stunden'!Q2</f>
        <v>0</v>
      </c>
      <c r="Q2" s="49">
        <f>'[3]213 MS-Stunden'!R2</f>
        <v>0</v>
      </c>
      <c r="R2" s="49">
        <f>'[3]213 MS-Stunden'!S2</f>
        <v>0</v>
      </c>
      <c r="S2" s="49">
        <f>'[3]213 MS-Stunden'!T2</f>
        <v>0</v>
      </c>
      <c r="T2" s="49">
        <f>'[3]213 MS-Stunden'!U2</f>
        <v>11</v>
      </c>
      <c r="U2" s="49">
        <f>'[3]213 MS-Stunden'!V2</f>
        <v>8</v>
      </c>
      <c r="V2" s="49">
        <f>'[3]213 MS-Stunden'!W2</f>
        <v>0</v>
      </c>
      <c r="W2" s="49">
        <f>'[3]213 MS-Stunden'!X2</f>
        <v>26</v>
      </c>
      <c r="X2" s="49">
        <f>'[3]213 MS-Stunden'!Y2</f>
        <v>68</v>
      </c>
      <c r="Y2" s="49">
        <f>'[3]213 MS-Stunden'!Z2</f>
        <v>0</v>
      </c>
      <c r="Z2" s="49">
        <f>'[3]213 MS-Stunden'!AA2</f>
        <v>20</v>
      </c>
      <c r="AA2" s="49">
        <f>'[3]213 MS-Stunden'!AB2</f>
        <v>1</v>
      </c>
      <c r="AB2" s="49">
        <f>'[3]213 MS-Stunden'!AC2</f>
        <v>17</v>
      </c>
      <c r="AC2" s="49">
        <f>'[3]213 MS-Stunden'!AD2</f>
        <v>0</v>
      </c>
      <c r="AD2" s="49">
        <f>'[3]213 MS-Stunden'!AE2</f>
        <v>0</v>
      </c>
      <c r="AE2" s="49">
        <f>'[3]213 MS-Stunden'!AF2</f>
        <v>8</v>
      </c>
      <c r="AF2" s="49">
        <f>'[3]213 MS-Stunden'!AG2</f>
        <v>1</v>
      </c>
      <c r="AG2" s="49">
        <f>'[3]213 MS-Stunden'!AH2</f>
        <v>1</v>
      </c>
      <c r="AH2" s="49">
        <f>'[3]213 MS-Stunden'!AI2</f>
        <v>1</v>
      </c>
      <c r="AI2" s="49">
        <f>'[3]213 MS-Stunden'!AJ2</f>
        <v>1</v>
      </c>
      <c r="AJ2" s="49">
        <f>'[3]213 MS-Stunden'!AK2</f>
        <v>7</v>
      </c>
      <c r="AK2" s="49">
        <f>'[3]213 MS-Stunden'!AL2</f>
        <v>7</v>
      </c>
      <c r="AL2" s="49">
        <f>'[3]213 MS-Stunden'!AM2</f>
        <v>1</v>
      </c>
      <c r="AM2" s="49">
        <f>'[3]213 MS-Stunden'!AN2</f>
        <v>1</v>
      </c>
      <c r="AN2" s="49">
        <f>'[3]213 MS-Stunden'!AO2</f>
        <v>0</v>
      </c>
      <c r="AO2" s="49">
        <f>'[3]213 MS-Stunden'!AP2</f>
        <v>0</v>
      </c>
      <c r="AP2" s="49">
        <f>'[3]213 MS-Stunden'!AQ2</f>
        <v>0</v>
      </c>
      <c r="AQ2" s="49">
        <f>'[3]213 MS-Stunden'!AR2</f>
        <v>333</v>
      </c>
      <c r="AR2" s="84">
        <f>'[3]213 MS-Stunden'!AQ2</f>
        <v>0</v>
      </c>
    </row>
    <row r="39" spans="41:43" x14ac:dyDescent="0.25">
      <c r="AO39" s="84"/>
      <c r="AP39" s="156"/>
      <c r="AQ39" s="156"/>
    </row>
  </sheetData>
  <sheetProtection formatColumns="0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STP-MS Schule</vt:lpstr>
      <vt:lpstr>STP1</vt:lpstr>
      <vt:lpstr>STP2</vt:lpstr>
      <vt:lpstr>STP3</vt:lpstr>
      <vt:lpstr>'STP-MS Schule'!Druckbereich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</dc:creator>
  <cp:lastModifiedBy>Gruber Martin-Rainer</cp:lastModifiedBy>
  <cp:lastPrinted>2022-02-14T08:55:39Z</cp:lastPrinted>
  <dcterms:created xsi:type="dcterms:W3CDTF">2011-12-21T06:57:58Z</dcterms:created>
  <dcterms:modified xsi:type="dcterms:W3CDTF">2025-09-03T13:46:32Z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