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4011\Ramsl\Bildungsdirektion\Stellenplan Datein\2024_25\vorl. STP\2024_02_12_vorl. STP Sichtungsdatein - Final 2024_25\Schulblätter V9.1\PTS NEU\"/>
    </mc:Choice>
  </mc:AlternateContent>
  <bookViews>
    <workbookView xWindow="-12" yWindow="1188" windowWidth="19176" windowHeight="4776" tabRatio="465"/>
  </bookViews>
  <sheets>
    <sheet name="STP-PS Schule" sheetId="6" r:id="rId1"/>
    <sheet name="STP1" sheetId="7" r:id="rId2"/>
    <sheet name="STP2" sheetId="8" r:id="rId3"/>
    <sheet name="STP3" sheetId="10" r:id="rId4"/>
  </sheets>
  <externalReferences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M67" i="6" l="1"/>
  <c r="Z31" i="6" l="1"/>
  <c r="AP1" i="10" l="1"/>
  <c r="AO1" i="10"/>
  <c r="AN1" i="10"/>
  <c r="AM1" i="10"/>
  <c r="AL1" i="10"/>
  <c r="AK1" i="10"/>
  <c r="AJ1" i="10"/>
  <c r="AI1" i="10"/>
  <c r="AH1" i="10"/>
  <c r="AG1" i="10"/>
  <c r="AF1" i="10"/>
  <c r="AE1" i="10"/>
  <c r="AD1" i="10"/>
  <c r="AC1" i="10"/>
  <c r="AB1" i="10"/>
  <c r="AA1" i="10"/>
  <c r="Z1" i="10"/>
  <c r="Y1" i="10"/>
  <c r="X1" i="10"/>
  <c r="W1" i="10"/>
  <c r="V1" i="10"/>
  <c r="U1" i="10"/>
  <c r="T1" i="10"/>
  <c r="S1" i="10"/>
  <c r="R1" i="10"/>
  <c r="Q1" i="10"/>
  <c r="P1" i="10"/>
  <c r="O1" i="10"/>
  <c r="N1" i="10"/>
  <c r="M1" i="10"/>
  <c r="L1" i="10"/>
  <c r="K1" i="10"/>
  <c r="J1" i="10"/>
  <c r="I1" i="10"/>
  <c r="H1" i="10"/>
  <c r="G1" i="10"/>
  <c r="F1" i="10"/>
  <c r="E1" i="10"/>
  <c r="D1" i="10"/>
  <c r="C1" i="10"/>
  <c r="B1" i="10"/>
  <c r="A1" i="10"/>
  <c r="BH1" i="8"/>
  <c r="BG1" i="8"/>
  <c r="BF1" i="8"/>
  <c r="BE1" i="8"/>
  <c r="BD1" i="8"/>
  <c r="BC1" i="8"/>
  <c r="BB1" i="8"/>
  <c r="BA1" i="8"/>
  <c r="AZ1" i="8"/>
  <c r="AY1" i="8"/>
  <c r="AX1" i="8"/>
  <c r="AW1" i="8"/>
  <c r="AV1" i="8"/>
  <c r="AU1" i="8"/>
  <c r="AT1" i="8"/>
  <c r="AS1" i="8"/>
  <c r="AR1" i="8"/>
  <c r="AQ1" i="8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D1" i="8"/>
  <c r="C1" i="8"/>
  <c r="B1" i="8"/>
  <c r="A1" i="8"/>
  <c r="BF1" i="7"/>
  <c r="BE1" i="7"/>
  <c r="BD1" i="7"/>
  <c r="BC1" i="7"/>
  <c r="BB1" i="7"/>
  <c r="BA1" i="7"/>
  <c r="AZ1" i="7"/>
  <c r="AY1" i="7"/>
  <c r="AX1" i="7"/>
  <c r="AW1" i="7"/>
  <c r="AV1" i="7"/>
  <c r="AU1" i="7"/>
  <c r="AT1" i="7"/>
  <c r="AS1" i="7"/>
  <c r="AR1" i="7"/>
  <c r="AQ1" i="7"/>
  <c r="AP1" i="7"/>
  <c r="AO1" i="7"/>
  <c r="AN1" i="7"/>
  <c r="AM1" i="7"/>
  <c r="AL1" i="7"/>
  <c r="AK1" i="7"/>
  <c r="AJ1" i="7"/>
  <c r="AI1" i="7"/>
  <c r="AH1" i="7"/>
  <c r="AG1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E1" i="7"/>
  <c r="D1" i="7"/>
  <c r="C1" i="7"/>
  <c r="B1" i="7"/>
  <c r="A1" i="7"/>
  <c r="AP2" i="10" l="1"/>
  <c r="AO2" i="10"/>
  <c r="AN2" i="10"/>
  <c r="AM2" i="10"/>
  <c r="AL2" i="10"/>
  <c r="AK2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D52" i="6" s="1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A2" i="10"/>
  <c r="BH26" i="8"/>
  <c r="BG26" i="8"/>
  <c r="BF26" i="8"/>
  <c r="BE26" i="8"/>
  <c r="BD26" i="8"/>
  <c r="BC26" i="8"/>
  <c r="BB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26" i="8"/>
  <c r="BH25" i="8"/>
  <c r="BG25" i="8"/>
  <c r="BF25" i="8"/>
  <c r="BE25" i="8"/>
  <c r="BD25" i="8"/>
  <c r="BC25" i="8"/>
  <c r="BB25" i="8"/>
  <c r="BA25" i="8"/>
  <c r="AZ25" i="8"/>
  <c r="AY25" i="8"/>
  <c r="AX25" i="8"/>
  <c r="AW25" i="8"/>
  <c r="AV25" i="8"/>
  <c r="AU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25" i="8"/>
  <c r="BH24" i="8"/>
  <c r="BG24" i="8"/>
  <c r="BF24" i="8"/>
  <c r="BE24" i="8"/>
  <c r="BD24" i="8"/>
  <c r="BC24" i="8"/>
  <c r="BB24" i="8"/>
  <c r="BA24" i="8"/>
  <c r="AZ24" i="8"/>
  <c r="AY24" i="8"/>
  <c r="AX24" i="8"/>
  <c r="AW24" i="8"/>
  <c r="AV24" i="8"/>
  <c r="AU24" i="8"/>
  <c r="AT24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24" i="8"/>
  <c r="BH23" i="8"/>
  <c r="BG23" i="8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Y30" i="6" s="1"/>
  <c r="X30" i="6" s="1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23" i="8"/>
  <c r="BH22" i="8"/>
  <c r="BG22" i="8"/>
  <c r="BF22" i="8"/>
  <c r="BE22" i="8"/>
  <c r="BD22" i="8"/>
  <c r="BC22" i="8"/>
  <c r="BB22" i="8"/>
  <c r="BA22" i="8"/>
  <c r="AZ22" i="8"/>
  <c r="AY22" i="8"/>
  <c r="AX22" i="8"/>
  <c r="AW22" i="8"/>
  <c r="AV22" i="8"/>
  <c r="AU22" i="8"/>
  <c r="AT22" i="8"/>
  <c r="Y29" i="6" s="1"/>
  <c r="X29" i="6" s="1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22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Y28" i="6" s="1"/>
  <c r="X28" i="6" s="1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21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Y27" i="6" s="1"/>
  <c r="X27" i="6" s="1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20" i="8"/>
  <c r="BH19" i="8"/>
  <c r="BG19" i="8"/>
  <c r="BF19" i="8"/>
  <c r="BE19" i="8"/>
  <c r="BD19" i="8"/>
  <c r="BC19" i="8"/>
  <c r="BB19" i="8"/>
  <c r="BA19" i="8"/>
  <c r="AZ19" i="8"/>
  <c r="AY19" i="8"/>
  <c r="AX19" i="8"/>
  <c r="AW19" i="8"/>
  <c r="AV19" i="8"/>
  <c r="AU19" i="8"/>
  <c r="AT19" i="8"/>
  <c r="Y26" i="6" s="1"/>
  <c r="X26" i="6" s="1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19" i="8"/>
  <c r="BH18" i="8"/>
  <c r="BG18" i="8"/>
  <c r="BF18" i="8"/>
  <c r="BE18" i="8"/>
  <c r="BD18" i="8"/>
  <c r="BC18" i="8"/>
  <c r="BB18" i="8"/>
  <c r="BA18" i="8"/>
  <c r="AZ18" i="8"/>
  <c r="AY18" i="8"/>
  <c r="AX18" i="8"/>
  <c r="AW18" i="8"/>
  <c r="AV18" i="8"/>
  <c r="AU18" i="8"/>
  <c r="AT18" i="8"/>
  <c r="Y25" i="6" s="1"/>
  <c r="X25" i="6" s="1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18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Y24" i="6" s="1"/>
  <c r="X24" i="6" s="1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17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Y23" i="6" s="1"/>
  <c r="X23" i="6" s="1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16" i="8"/>
  <c r="BH15" i="8"/>
  <c r="BG15" i="8"/>
  <c r="BF15" i="8"/>
  <c r="BE15" i="8"/>
  <c r="BD15" i="8"/>
  <c r="BC15" i="8"/>
  <c r="BB15" i="8"/>
  <c r="BA15" i="8"/>
  <c r="AZ15" i="8"/>
  <c r="AY15" i="8"/>
  <c r="AX15" i="8"/>
  <c r="AW15" i="8"/>
  <c r="AV15" i="8"/>
  <c r="AU15" i="8"/>
  <c r="AT15" i="8"/>
  <c r="Y22" i="6" s="1"/>
  <c r="X22" i="6" s="1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15" i="8"/>
  <c r="BH14" i="8"/>
  <c r="BG14" i="8"/>
  <c r="BF14" i="8"/>
  <c r="BE14" i="8"/>
  <c r="BD14" i="8"/>
  <c r="BC14" i="8"/>
  <c r="BB14" i="8"/>
  <c r="BA14" i="8"/>
  <c r="AZ14" i="8"/>
  <c r="AY14" i="8"/>
  <c r="AX14" i="8"/>
  <c r="AW14" i="8"/>
  <c r="AV14" i="8"/>
  <c r="AU14" i="8"/>
  <c r="AT14" i="8"/>
  <c r="Y21" i="6" s="1"/>
  <c r="X21" i="6" s="1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14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Y20" i="6" s="1"/>
  <c r="X20" i="6" s="1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13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U12" i="8"/>
  <c r="AT12" i="8"/>
  <c r="Y19" i="6" s="1"/>
  <c r="X19" i="6" s="1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12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U11" i="8"/>
  <c r="AT11" i="8"/>
  <c r="Y18" i="6" s="1"/>
  <c r="X18" i="6" s="1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11" i="8"/>
  <c r="BH10" i="8"/>
  <c r="BG10" i="8"/>
  <c r="BF10" i="8"/>
  <c r="BE10" i="8"/>
  <c r="BD10" i="8"/>
  <c r="BC10" i="8"/>
  <c r="BB10" i="8"/>
  <c r="BA10" i="8"/>
  <c r="AZ10" i="8"/>
  <c r="AY10" i="8"/>
  <c r="AX10" i="8"/>
  <c r="AW10" i="8"/>
  <c r="AV10" i="8"/>
  <c r="AU10" i="8"/>
  <c r="AT10" i="8"/>
  <c r="Y17" i="6" s="1"/>
  <c r="X17" i="6" s="1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10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Y16" i="6" s="1"/>
  <c r="X16" i="6" s="1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9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Y15" i="6" s="1"/>
  <c r="X15" i="6" s="1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8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Y14" i="6" s="1"/>
  <c r="X14" i="6" s="1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7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Y13" i="6" s="1"/>
  <c r="X13" i="6" s="1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6" i="8"/>
  <c r="BH5" i="8"/>
  <c r="BG5" i="8"/>
  <c r="BF5" i="8"/>
  <c r="BE5" i="8"/>
  <c r="BD5" i="8"/>
  <c r="BC5" i="8"/>
  <c r="BB5" i="8"/>
  <c r="BA5" i="8"/>
  <c r="AZ5" i="8"/>
  <c r="AY5" i="8"/>
  <c r="AX5" i="8"/>
  <c r="AW5" i="8"/>
  <c r="AV5" i="8"/>
  <c r="AU5" i="8"/>
  <c r="AT5" i="8"/>
  <c r="Y12" i="6" s="1"/>
  <c r="X12" i="6" s="1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5" i="8"/>
  <c r="BH4" i="8"/>
  <c r="BG4" i="8"/>
  <c r="BF4" i="8"/>
  <c r="BE4" i="8"/>
  <c r="BD4" i="8"/>
  <c r="BC4" i="8"/>
  <c r="BB4" i="8"/>
  <c r="BA4" i="8"/>
  <c r="AZ4" i="8"/>
  <c r="AY4" i="8"/>
  <c r="AX4" i="8"/>
  <c r="AW4" i="8"/>
  <c r="AV4" i="8"/>
  <c r="AU4" i="8"/>
  <c r="AT4" i="8"/>
  <c r="Y11" i="6" s="1"/>
  <c r="X11" i="6" s="1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4" i="8"/>
  <c r="BH3" i="8"/>
  <c r="BG3" i="8"/>
  <c r="BF3" i="8"/>
  <c r="BE3" i="8"/>
  <c r="BD3" i="8"/>
  <c r="BC3" i="8"/>
  <c r="BB3" i="8"/>
  <c r="BA3" i="8"/>
  <c r="AZ3" i="8"/>
  <c r="AY3" i="8"/>
  <c r="AX3" i="8"/>
  <c r="AW3" i="8"/>
  <c r="AV3" i="8"/>
  <c r="AU3" i="8"/>
  <c r="AT3" i="8"/>
  <c r="Y10" i="6" s="1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3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Y9" i="6" s="1"/>
  <c r="X9" i="6" s="1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A2" i="8"/>
  <c r="BF2" i="7"/>
  <c r="BE2" i="7"/>
  <c r="BD2" i="7"/>
  <c r="BC2" i="7"/>
  <c r="BB2" i="7"/>
  <c r="BA2" i="7"/>
  <c r="AZ2" i="7"/>
  <c r="AY2" i="7"/>
  <c r="AX2" i="7"/>
  <c r="AW2" i="7"/>
  <c r="AV2" i="7"/>
  <c r="AU2" i="7"/>
  <c r="AT2" i="7"/>
  <c r="AS2" i="7"/>
  <c r="AR2" i="7"/>
  <c r="F53" i="6" s="1"/>
  <c r="AQ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A2" i="7"/>
  <c r="Y31" i="6" l="1"/>
  <c r="X10" i="6"/>
  <c r="X31" i="6" s="1"/>
  <c r="G33" i="6"/>
  <c r="F54" i="6"/>
  <c r="K53" i="6"/>
  <c r="I57" i="6"/>
  <c r="K54" i="6"/>
  <c r="E42" i="6"/>
  <c r="I41" i="6"/>
  <c r="E41" i="6"/>
  <c r="I40" i="6"/>
  <c r="E40" i="6"/>
  <c r="A9" i="6"/>
  <c r="M9" i="6" s="1"/>
  <c r="A10" i="6"/>
  <c r="A11" i="6"/>
  <c r="K11" i="6" s="1"/>
  <c r="A12" i="6"/>
  <c r="E12" i="6" s="1"/>
  <c r="A13" i="6"/>
  <c r="A14" i="6"/>
  <c r="A15" i="6"/>
  <c r="A16" i="6"/>
  <c r="A17" i="6"/>
  <c r="A18" i="6"/>
  <c r="A19" i="6"/>
  <c r="K19" i="6" s="1"/>
  <c r="A20" i="6"/>
  <c r="J20" i="6" s="1"/>
  <c r="A21" i="6"/>
  <c r="A22" i="6"/>
  <c r="A23" i="6"/>
  <c r="A24" i="6"/>
  <c r="A25" i="6"/>
  <c r="A26" i="6"/>
  <c r="A27" i="6"/>
  <c r="A28" i="6"/>
  <c r="A29" i="6"/>
  <c r="H29" i="6" s="1"/>
  <c r="A30" i="6"/>
  <c r="I3" i="6"/>
  <c r="I37" i="6" s="1"/>
  <c r="I2" i="6"/>
  <c r="I36" i="6" s="1"/>
  <c r="I1" i="6"/>
  <c r="I35" i="6" s="1"/>
  <c r="G44" i="6"/>
  <c r="G45" i="6"/>
  <c r="K45" i="6"/>
  <c r="F40" i="6"/>
  <c r="G40" i="6"/>
  <c r="J40" i="6"/>
  <c r="K40" i="6"/>
  <c r="F41" i="6"/>
  <c r="G41" i="6"/>
  <c r="J41" i="6"/>
  <c r="K41" i="6"/>
  <c r="F42" i="6"/>
  <c r="G42" i="6"/>
  <c r="K44" i="6"/>
  <c r="A3" i="6"/>
  <c r="A37" i="6" s="1"/>
  <c r="D37" i="6"/>
  <c r="E15" i="6"/>
  <c r="L15" i="6"/>
  <c r="A2" i="6"/>
  <c r="A36" i="6" s="1"/>
  <c r="H12" i="6" l="1"/>
  <c r="H20" i="6"/>
  <c r="L12" i="6"/>
  <c r="I29" i="6"/>
  <c r="G10" i="6"/>
  <c r="N10" i="6"/>
  <c r="L16" i="6"/>
  <c r="N16" i="6"/>
  <c r="O16" i="6" s="1"/>
  <c r="F29" i="6"/>
  <c r="N29" i="6"/>
  <c r="O29" i="6" s="1"/>
  <c r="K21" i="6"/>
  <c r="N21" i="6"/>
  <c r="O21" i="6" s="1"/>
  <c r="E13" i="6"/>
  <c r="N13" i="6"/>
  <c r="O13" i="6" s="1"/>
  <c r="F18" i="6"/>
  <c r="N18" i="6"/>
  <c r="O18" i="6" s="1"/>
  <c r="E28" i="6"/>
  <c r="N28" i="6"/>
  <c r="O28" i="6" s="1"/>
  <c r="F20" i="6"/>
  <c r="N20" i="6"/>
  <c r="O20" i="6" s="1"/>
  <c r="B12" i="6"/>
  <c r="N12" i="6"/>
  <c r="O12" i="6" s="1"/>
  <c r="D24" i="6"/>
  <c r="N24" i="6"/>
  <c r="O24" i="6" s="1"/>
  <c r="C30" i="6"/>
  <c r="N30" i="6"/>
  <c r="O30" i="6" s="1"/>
  <c r="I22" i="6"/>
  <c r="N22" i="6"/>
  <c r="O22" i="6" s="1"/>
  <c r="C14" i="6"/>
  <c r="N14" i="6"/>
  <c r="O14" i="6" s="1"/>
  <c r="B27" i="6"/>
  <c r="N27" i="6"/>
  <c r="O27" i="6" s="1"/>
  <c r="J19" i="6"/>
  <c r="N19" i="6"/>
  <c r="O19" i="6" s="1"/>
  <c r="E11" i="6"/>
  <c r="N11" i="6"/>
  <c r="O11" i="6" s="1"/>
  <c r="H26" i="6"/>
  <c r="N26" i="6"/>
  <c r="O26" i="6" s="1"/>
  <c r="H25" i="6"/>
  <c r="N25" i="6"/>
  <c r="O25" i="6" s="1"/>
  <c r="D17" i="6"/>
  <c r="N17" i="6"/>
  <c r="O17" i="6" s="1"/>
  <c r="H23" i="6"/>
  <c r="N23" i="6"/>
  <c r="O23" i="6" s="1"/>
  <c r="M15" i="6"/>
  <c r="N15" i="6"/>
  <c r="O15" i="6" s="1"/>
  <c r="D19" i="6"/>
  <c r="B17" i="6"/>
  <c r="G23" i="6"/>
  <c r="H9" i="6"/>
  <c r="D15" i="6"/>
  <c r="G11" i="6"/>
  <c r="D27" i="6"/>
  <c r="M17" i="6"/>
  <c r="D16" i="6"/>
  <c r="C9" i="6"/>
  <c r="K10" i="6"/>
  <c r="B26" i="6"/>
  <c r="I10" i="6"/>
  <c r="I18" i="6"/>
  <c r="H10" i="6"/>
  <c r="B18" i="6"/>
  <c r="B15" i="6"/>
  <c r="C12" i="6"/>
  <c r="L20" i="6"/>
  <c r="D28" i="6"/>
  <c r="G15" i="6"/>
  <c r="L27" i="6"/>
  <c r="M12" i="6"/>
  <c r="M20" i="6"/>
  <c r="I15" i="6"/>
  <c r="D20" i="6"/>
  <c r="J24" i="6"/>
  <c r="F15" i="6"/>
  <c r="K12" i="6"/>
  <c r="M16" i="6"/>
  <c r="G12" i="6"/>
  <c r="H15" i="6"/>
  <c r="H16" i="6"/>
  <c r="K23" i="6"/>
  <c r="H24" i="6"/>
  <c r="F23" i="6"/>
  <c r="F16" i="6"/>
  <c r="C28" i="6"/>
  <c r="K16" i="6"/>
  <c r="J27" i="6"/>
  <c r="M19" i="6"/>
  <c r="L11" i="6"/>
  <c r="K22" i="6"/>
  <c r="H27" i="6"/>
  <c r="L19" i="6"/>
  <c r="I11" i="6"/>
  <c r="H19" i="6"/>
  <c r="E27" i="6"/>
  <c r="B19" i="6"/>
  <c r="F11" i="6"/>
  <c r="G28" i="6"/>
  <c r="I27" i="6"/>
  <c r="D11" i="6"/>
  <c r="M11" i="6"/>
  <c r="F19" i="6"/>
  <c r="G19" i="6"/>
  <c r="H11" i="6"/>
  <c r="E19" i="6"/>
  <c r="C11" i="6"/>
  <c r="I19" i="6"/>
  <c r="M29" i="6"/>
  <c r="G29" i="6"/>
  <c r="M22" i="6"/>
  <c r="G17" i="6"/>
  <c r="B30" i="6"/>
  <c r="E23" i="6"/>
  <c r="L22" i="6"/>
  <c r="G25" i="6"/>
  <c r="C17" i="6"/>
  <c r="E30" i="6"/>
  <c r="L14" i="6"/>
  <c r="K14" i="6"/>
  <c r="J25" i="6"/>
  <c r="G9" i="6"/>
  <c r="I30" i="6"/>
  <c r="L9" i="6"/>
  <c r="B23" i="6"/>
  <c r="E14" i="6"/>
  <c r="C20" i="6"/>
  <c r="F25" i="6"/>
  <c r="B9" i="6"/>
  <c r="C23" i="6"/>
  <c r="G22" i="6"/>
  <c r="E20" i="6"/>
  <c r="M18" i="6"/>
  <c r="G20" i="6"/>
  <c r="L24" i="6"/>
  <c r="E26" i="6"/>
  <c r="G24" i="6"/>
  <c r="C27" i="6"/>
  <c r="F27" i="6"/>
  <c r="M27" i="6"/>
  <c r="M30" i="6"/>
  <c r="F26" i="6"/>
  <c r="E18" i="6"/>
  <c r="L23" i="6"/>
  <c r="I23" i="6"/>
  <c r="I12" i="6"/>
  <c r="F14" i="6"/>
  <c r="G16" i="6"/>
  <c r="B16" i="6"/>
  <c r="I16" i="6"/>
  <c r="I20" i="6"/>
  <c r="F28" i="6"/>
  <c r="C22" i="6"/>
  <c r="E10" i="6"/>
  <c r="D30" i="6"/>
  <c r="I26" i="6"/>
  <c r="L26" i="6"/>
  <c r="K18" i="6"/>
  <c r="G18" i="6"/>
  <c r="B20" i="6"/>
  <c r="I24" i="6"/>
  <c r="K24" i="6"/>
  <c r="C19" i="6"/>
  <c r="M26" i="6"/>
  <c r="B24" i="6"/>
  <c r="C15" i="6"/>
  <c r="K15" i="6"/>
  <c r="G27" i="6"/>
  <c r="K27" i="6"/>
  <c r="C26" i="6"/>
  <c r="J26" i="6"/>
  <c r="J23" i="6"/>
  <c r="M23" i="6"/>
  <c r="D23" i="6"/>
  <c r="B11" i="6"/>
  <c r="D12" i="6"/>
  <c r="E16" i="6"/>
  <c r="C16" i="6"/>
  <c r="K20" i="6"/>
  <c r="B13" i="6"/>
  <c r="L29" i="6"/>
  <c r="H13" i="6"/>
  <c r="M13" i="6"/>
  <c r="D13" i="6"/>
  <c r="J29" i="6"/>
  <c r="L21" i="6"/>
  <c r="L13" i="6"/>
  <c r="D29" i="6"/>
  <c r="H17" i="6"/>
  <c r="B29" i="6"/>
  <c r="E9" i="6"/>
  <c r="E25" i="6"/>
  <c r="K9" i="6"/>
  <c r="N9" i="6"/>
  <c r="M25" i="6"/>
  <c r="M42" i="6"/>
  <c r="M65" i="6" s="1"/>
  <c r="U30" i="6"/>
  <c r="V30" i="6"/>
  <c r="T30" i="6"/>
  <c r="U26" i="6"/>
  <c r="V26" i="6"/>
  <c r="T26" i="6"/>
  <c r="U22" i="6"/>
  <c r="V22" i="6"/>
  <c r="T22" i="6"/>
  <c r="U18" i="6"/>
  <c r="V18" i="6"/>
  <c r="T18" i="6"/>
  <c r="T14" i="6"/>
  <c r="U14" i="6"/>
  <c r="V14" i="6"/>
  <c r="V10" i="6"/>
  <c r="D14" i="6"/>
  <c r="H18" i="6"/>
  <c r="E22" i="6"/>
  <c r="B22" i="6"/>
  <c r="G26" i="6"/>
  <c r="L10" i="6"/>
  <c r="F10" i="6"/>
  <c r="U10" i="6" s="1"/>
  <c r="M10" i="6"/>
  <c r="H30" i="6"/>
  <c r="F30" i="6"/>
  <c r="K30" i="6"/>
  <c r="K26" i="6"/>
  <c r="C18" i="6"/>
  <c r="B14" i="6"/>
  <c r="G14" i="6"/>
  <c r="J18" i="6"/>
  <c r="M45" i="6"/>
  <c r="M78" i="6" s="1"/>
  <c r="T29" i="6"/>
  <c r="U29" i="6"/>
  <c r="V29" i="6"/>
  <c r="I25" i="6"/>
  <c r="T25" i="6"/>
  <c r="U25" i="6"/>
  <c r="V25" i="6"/>
  <c r="D21" i="6"/>
  <c r="T21" i="6"/>
  <c r="U21" i="6"/>
  <c r="V21" i="6"/>
  <c r="E17" i="6"/>
  <c r="T17" i="6"/>
  <c r="U17" i="6"/>
  <c r="V17" i="6"/>
  <c r="T13" i="6"/>
  <c r="U13" i="6"/>
  <c r="V13" i="6"/>
  <c r="I9" i="6"/>
  <c r="V9" i="6"/>
  <c r="M14" i="6"/>
  <c r="D18" i="6"/>
  <c r="F22" i="6"/>
  <c r="L17" i="6"/>
  <c r="L25" i="6"/>
  <c r="C13" i="6"/>
  <c r="H22" i="6"/>
  <c r="D26" i="6"/>
  <c r="D22" i="6"/>
  <c r="F13" i="6"/>
  <c r="G13" i="6"/>
  <c r="F17" i="6"/>
  <c r="J17" i="6" s="1"/>
  <c r="E29" i="6"/>
  <c r="B10" i="6"/>
  <c r="D10" i="6"/>
  <c r="T10" i="6" s="1"/>
  <c r="C10" i="6"/>
  <c r="G30" i="6"/>
  <c r="J30" i="6"/>
  <c r="L30" i="6"/>
  <c r="C29" i="6"/>
  <c r="K29" i="6"/>
  <c r="D9" i="6"/>
  <c r="F9" i="6"/>
  <c r="U9" i="6" s="1"/>
  <c r="L18" i="6"/>
  <c r="I14" i="6"/>
  <c r="H14" i="6"/>
  <c r="J22" i="6"/>
  <c r="B25" i="6"/>
  <c r="K25" i="6"/>
  <c r="K28" i="6"/>
  <c r="T28" i="6"/>
  <c r="U28" i="6"/>
  <c r="V28" i="6"/>
  <c r="E24" i="6"/>
  <c r="T24" i="6"/>
  <c r="U24" i="6"/>
  <c r="V24" i="6"/>
  <c r="T20" i="6"/>
  <c r="U20" i="6"/>
  <c r="V20" i="6"/>
  <c r="V16" i="6"/>
  <c r="T16" i="6"/>
  <c r="U16" i="6"/>
  <c r="F12" i="6"/>
  <c r="V12" i="6"/>
  <c r="T12" i="6"/>
  <c r="U12" i="6"/>
  <c r="U27" i="6"/>
  <c r="V27" i="6"/>
  <c r="T27" i="6"/>
  <c r="V23" i="6"/>
  <c r="T23" i="6"/>
  <c r="U23" i="6"/>
  <c r="U19" i="6"/>
  <c r="V19" i="6"/>
  <c r="T19" i="6"/>
  <c r="U15" i="6"/>
  <c r="V15" i="6"/>
  <c r="T15" i="6"/>
  <c r="U11" i="6"/>
  <c r="V11" i="6"/>
  <c r="T11" i="6"/>
  <c r="C25" i="6"/>
  <c r="D25" i="6"/>
  <c r="I21" i="6"/>
  <c r="I13" i="6"/>
  <c r="F24" i="6"/>
  <c r="B28" i="6"/>
  <c r="I28" i="6"/>
  <c r="L28" i="6"/>
  <c r="M21" i="6"/>
  <c r="G21" i="6"/>
  <c r="K13" i="6"/>
  <c r="F21" i="6"/>
  <c r="C21" i="6"/>
  <c r="K17" i="6"/>
  <c r="H28" i="6"/>
  <c r="J28" i="6"/>
  <c r="J21" i="6"/>
  <c r="M24" i="6"/>
  <c r="I17" i="6"/>
  <c r="C24" i="6"/>
  <c r="H21" i="6"/>
  <c r="B21" i="6"/>
  <c r="M28" i="6"/>
  <c r="E21" i="6"/>
  <c r="J12" i="6" l="1"/>
  <c r="J15" i="6"/>
  <c r="J16" i="6"/>
  <c r="J11" i="6"/>
  <c r="J13" i="6"/>
  <c r="J10" i="6"/>
  <c r="O10" i="6" s="1"/>
  <c r="B31" i="6"/>
  <c r="B32" i="6" s="1"/>
  <c r="G31" i="6"/>
  <c r="J14" i="6"/>
  <c r="I31" i="6"/>
  <c r="J9" i="6"/>
  <c r="O9" i="6" s="1"/>
  <c r="E31" i="6"/>
  <c r="F31" i="6"/>
  <c r="T9" i="6"/>
  <c r="C31" i="6"/>
  <c r="L31" i="6"/>
  <c r="D31" i="6"/>
  <c r="K31" i="6"/>
  <c r="N31" i="6"/>
  <c r="H31" i="6"/>
  <c r="B33" i="6"/>
  <c r="I61" i="6" s="1"/>
  <c r="M31" i="6"/>
  <c r="O31" i="6" l="1"/>
  <c r="L54" i="6" s="1"/>
  <c r="K74" i="6"/>
  <c r="M74" i="6" s="1"/>
  <c r="O33" i="6"/>
  <c r="J31" i="6"/>
  <c r="M61" i="6"/>
  <c r="M63" i="6"/>
  <c r="V31" i="6" l="1"/>
  <c r="U31" i="6"/>
  <c r="T31" i="6"/>
  <c r="S31" i="6" l="1"/>
  <c r="S33" i="6" s="1"/>
  <c r="I69" i="6" l="1"/>
  <c r="M70" i="6" s="1"/>
  <c r="M76" i="6" s="1"/>
</calcChain>
</file>

<file path=xl/sharedStrings.xml><?xml version="1.0" encoding="utf-8"?>
<sst xmlns="http://schemas.openxmlformats.org/spreadsheetml/2006/main" count="107" uniqueCount="86">
  <si>
    <t>AO</t>
  </si>
  <si>
    <t>Schüler</t>
  </si>
  <si>
    <t>davon</t>
  </si>
  <si>
    <t>Schüler:</t>
  </si>
  <si>
    <t>schüler</t>
  </si>
  <si>
    <t>sonstige</t>
  </si>
  <si>
    <t>Gruppen:</t>
  </si>
  <si>
    <t>Gesamt</t>
  </si>
  <si>
    <t>SPF</t>
  </si>
  <si>
    <t>orth.</t>
  </si>
  <si>
    <t>Status / Schuljahr</t>
  </si>
  <si>
    <t>STELLENPLAN</t>
  </si>
  <si>
    <t>Land Salzburg</t>
  </si>
  <si>
    <t>Gesamt-</t>
  </si>
  <si>
    <t>schüler-</t>
  </si>
  <si>
    <t>sprengel-</t>
  </si>
  <si>
    <t>zahl</t>
  </si>
  <si>
    <t>fremde</t>
  </si>
  <si>
    <t>Kinder</t>
  </si>
  <si>
    <t>Stufe</t>
  </si>
  <si>
    <t>Gesamtsumme</t>
  </si>
  <si>
    <t>Anzahl Klassen</t>
  </si>
  <si>
    <t>Religionen:</t>
  </si>
  <si>
    <t>Gruppen</t>
  </si>
  <si>
    <t>röm.-kath.</t>
  </si>
  <si>
    <t>ev.</t>
  </si>
  <si>
    <t>islam.</t>
  </si>
  <si>
    <t>Ganztägige Schulform:</t>
  </si>
  <si>
    <t>individ. Lernzeit:</t>
  </si>
  <si>
    <t>gegenstandsbezogene Lernzeit:</t>
  </si>
  <si>
    <t>SPF-</t>
  </si>
  <si>
    <t>x</t>
  </si>
  <si>
    <t>Wst.</t>
  </si>
  <si>
    <t>SPF: lfd. Verfahren:</t>
  </si>
  <si>
    <t>davon SchülerInnen</t>
  </si>
  <si>
    <t>nichtdt. Erstsprache</t>
  </si>
  <si>
    <t xml:space="preserve">Klassen: </t>
  </si>
  <si>
    <t>PTS -</t>
  </si>
  <si>
    <t>Gesamt - St. 9</t>
  </si>
  <si>
    <r>
      <t>davon</t>
    </r>
    <r>
      <rPr>
        <sz val="8"/>
        <rFont val="Arial Narrow"/>
        <family val="2"/>
      </rPr>
      <t xml:space="preserve"> SPF</t>
    </r>
  </si>
  <si>
    <t>Klassen-
name
lt. BiDok:</t>
  </si>
  <si>
    <t>"Unterstufigkeit"</t>
  </si>
  <si>
    <r>
      <t>2. Leistungsdifferenzierung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(bis 5 Klassen: 9 Wstd., ab 6 Klassen: 18 Wstd.)</t>
    </r>
    <r>
      <rPr>
        <b/>
        <sz val="10"/>
        <color indexed="8"/>
        <rFont val="Tahoma"/>
        <family val="2"/>
      </rPr>
      <t>:</t>
    </r>
  </si>
  <si>
    <t>BFD-Bedarf für ordentliche SchülerInnen mit "nichtdeutscher Erstsprache":</t>
  </si>
  <si>
    <t>ord. Schüler m. BFD:</t>
  </si>
  <si>
    <t>Summen:</t>
  </si>
  <si>
    <r>
      <t>3. Religionsstunden</t>
    </r>
    <r>
      <rPr>
        <b/>
        <sz val="10"/>
        <color indexed="8"/>
        <rFont val="Tahoma"/>
        <family val="2"/>
      </rPr>
      <t>:</t>
    </r>
  </si>
  <si>
    <t>AO ges.:</t>
  </si>
  <si>
    <r>
      <t xml:space="preserve">1) AO in </t>
    </r>
    <r>
      <rPr>
        <b/>
        <sz val="10"/>
        <color indexed="8"/>
        <rFont val="Tahoma"/>
        <family val="2"/>
      </rPr>
      <t xml:space="preserve">Deutschförderklasse </t>
    </r>
    <r>
      <rPr>
        <sz val="10"/>
        <color indexed="8"/>
        <rFont val="Tahoma"/>
        <family val="2"/>
      </rPr>
      <t xml:space="preserve">(&gt;= 8 Schü.): </t>
    </r>
  </si>
  <si>
    <r>
      <t xml:space="preserve">2) AO in </t>
    </r>
    <r>
      <rPr>
        <b/>
        <sz val="10"/>
        <color indexed="8"/>
        <rFont val="Tahoma"/>
        <family val="2"/>
      </rPr>
      <t xml:space="preserve">Deutschförderkl. "integrativ" </t>
    </r>
    <r>
      <rPr>
        <sz val="10"/>
        <color indexed="8"/>
        <rFont val="Tahoma"/>
        <family val="2"/>
      </rPr>
      <t xml:space="preserve">(&lt; 8 Schü.): </t>
    </r>
  </si>
  <si>
    <r>
      <t xml:space="preserve">3) AO in </t>
    </r>
    <r>
      <rPr>
        <b/>
        <sz val="10"/>
        <color indexed="8"/>
        <rFont val="Tahoma"/>
        <family val="2"/>
      </rPr>
      <t>Deutschförderkurs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(&gt;=8 Schü.)</t>
    </r>
    <r>
      <rPr>
        <sz val="10"/>
        <color indexed="8"/>
        <rFont val="Tahoma"/>
        <family val="2"/>
      </rPr>
      <t xml:space="preserve">: </t>
    </r>
  </si>
  <si>
    <r>
      <t xml:space="preserve">4) AO </t>
    </r>
    <r>
      <rPr>
        <b/>
        <sz val="8"/>
        <color indexed="8"/>
        <rFont val="Tahoma"/>
        <family val="2"/>
      </rPr>
      <t>Deutschförderkurs "integr."</t>
    </r>
    <r>
      <rPr>
        <sz val="8"/>
        <color indexed="8"/>
        <rFont val="Tahoma"/>
        <family val="2"/>
      </rPr>
      <t xml:space="preserve">(&lt; 8 Sch.): </t>
    </r>
  </si>
  <si>
    <t>DFK-Kl.</t>
  </si>
  <si>
    <t>DFK-Kl.:</t>
  </si>
  <si>
    <t>DFK der :</t>
  </si>
  <si>
    <t>Schüler in DFK:</t>
  </si>
  <si>
    <t>ja/nein</t>
  </si>
  <si>
    <t>8.St:</t>
  </si>
  <si>
    <t>Kl. ohne DFK:</t>
  </si>
  <si>
    <t>Schü o.DFK:</t>
  </si>
  <si>
    <t>9.St:</t>
  </si>
  <si>
    <r>
      <t xml:space="preserve">Berechnung - </t>
    </r>
    <r>
      <rPr>
        <b/>
        <sz val="11"/>
        <color rgb="FFFF0000"/>
        <rFont val="Tahoma"/>
        <family val="2"/>
      </rPr>
      <t>Fix-Kontingent</t>
    </r>
    <r>
      <rPr>
        <b/>
        <sz val="11"/>
        <color indexed="8"/>
        <rFont val="Tahoma"/>
        <family val="2"/>
      </rPr>
      <t xml:space="preserve"> der Schule:</t>
    </r>
  </si>
  <si>
    <t xml:space="preserve">Summe Fix-Kontingent: </t>
  </si>
  <si>
    <t>Zuschlag für Ganztägige Schulform:</t>
  </si>
  <si>
    <t>Wstd. pro Schüler/in</t>
  </si>
  <si>
    <r>
      <t xml:space="preserve">wenn der Schüler/innendurchschnitt </t>
    </r>
    <r>
      <rPr>
        <b/>
        <sz val="9"/>
        <color indexed="8"/>
        <rFont val="Tahoma"/>
        <family val="2"/>
      </rPr>
      <t xml:space="preserve">ist &gt;=22,0: </t>
    </r>
  </si>
  <si>
    <r>
      <t>Schüler/innendurchschnitt</t>
    </r>
    <r>
      <rPr>
        <b/>
        <sz val="9"/>
        <color indexed="8"/>
        <rFont val="Tahoma"/>
        <family val="2"/>
      </rPr>
      <t xml:space="preserve"> ist  &gt; 20,0: </t>
    </r>
  </si>
  <si>
    <r>
      <t>Schüler/innendurchschnitt</t>
    </r>
    <r>
      <rPr>
        <b/>
        <sz val="9"/>
        <color indexed="8"/>
        <rFont val="Tahoma"/>
        <family val="2"/>
      </rPr>
      <t xml:space="preserve"> ist &lt;=20,0: </t>
    </r>
  </si>
  <si>
    <r>
      <t xml:space="preserve">1. Mindestbedarf an LehrerInnenWstd. </t>
    </r>
    <r>
      <rPr>
        <sz val="10"/>
        <color indexed="8"/>
        <rFont val="Tahoma"/>
        <family val="2"/>
      </rPr>
      <t>(ohne Teilung BSP):</t>
    </r>
  </si>
  <si>
    <r>
      <t xml:space="preserve">Fix-Kontingent der Polytechnische Schule </t>
    </r>
    <r>
      <rPr>
        <sz val="11"/>
        <color rgb="FFFF0000"/>
        <rFont val="Tahoma"/>
        <family val="2"/>
      </rPr>
      <t>(ohne zusätzliche Zuschläge)</t>
    </r>
    <r>
      <rPr>
        <b/>
        <sz val="11"/>
        <color indexed="8"/>
        <rFont val="Tahoma"/>
        <family val="2"/>
      </rPr>
      <t>:</t>
    </r>
  </si>
  <si>
    <t>5. Schülerbezogenes Stundenkontingent:</t>
  </si>
  <si>
    <t>Immer Klassen er 9. Stufe</t>
  </si>
  <si>
    <r>
      <t xml:space="preserve"> </t>
    </r>
    <r>
      <rPr>
        <sz val="7"/>
        <color indexed="8"/>
        <rFont val="Calibri"/>
        <family val="2"/>
      </rPr>
      <t>(ohne DF-Klasse!)</t>
    </r>
  </si>
  <si>
    <t xml:space="preserve">Schüler/innendurchschnitt in PTS-Klassen: </t>
  </si>
  <si>
    <t>5 bis 7</t>
  </si>
  <si>
    <t>5.-7. St.</t>
  </si>
  <si>
    <t>5.-7. Stufe</t>
  </si>
  <si>
    <t>Darüberhinaus wird ein variables Ausgleichskontingent den Schulreferent/innen für besondere pädagogische und soziale Situationen 
zur Verfügung gestellt. Dieses kann bei begründetem Bedarf schriftlich bei den Schulreferent/innen beantragt werden.</t>
  </si>
  <si>
    <t>6. Zweckgebund. Fördermaßnahmen für SchülerInnen der 5.- 8. Stufe:</t>
  </si>
  <si>
    <t>SchülerInnen 5.-8.Stufe:</t>
  </si>
  <si>
    <t>Schulleiter/innen im PD-Schema sind gesondert zu berücksichtigen!</t>
  </si>
  <si>
    <t xml:space="preserve">4. SchulleiterInnen (Abzugsstunden): </t>
  </si>
  <si>
    <t>DFK_Schüler pro Klasse</t>
  </si>
  <si>
    <t>DFK Schüler NEU</t>
  </si>
  <si>
    <t>Deutschförderung - Anzahl DF-Klassen:</t>
  </si>
  <si>
    <t>Version 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</si>
</sst>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8"/>
      <name val="Arial Narrow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name val="Arial Narrow"/>
      <family val="2"/>
    </font>
    <font>
      <sz val="8"/>
      <name val="Tahoma"/>
      <family val="2"/>
    </font>
    <font>
      <sz val="10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name val="Tahoma"/>
      <family val="2"/>
    </font>
    <font>
      <sz val="11"/>
      <color indexed="8"/>
      <name val="Calibri"/>
      <family val="2"/>
    </font>
    <font>
      <b/>
      <sz val="11"/>
      <color indexed="10"/>
      <name val="Tahoma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7"/>
      <color indexed="8"/>
      <name val="Arial Narrow"/>
      <family val="2"/>
    </font>
    <font>
      <b/>
      <sz val="8"/>
      <color indexed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rgb="FFFF0000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9"/>
      <color indexed="8"/>
      <name val="Tahoma"/>
      <family val="2"/>
    </font>
    <font>
      <sz val="11"/>
      <color rgb="FFFF0000"/>
      <name val="Tahoma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9"/>
      <color theme="1"/>
      <name val="Tahoma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87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4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12" fillId="0" borderId="0" xfId="0" applyFont="1"/>
    <xf numFmtId="0" fontId="11" fillId="0" borderId="0" xfId="0" applyFont="1" applyBorder="1"/>
    <xf numFmtId="0" fontId="10" fillId="0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4" fillId="0" borderId="0" xfId="0" applyFont="1" applyBorder="1"/>
    <xf numFmtId="0" fontId="15" fillId="0" borderId="0" xfId="0" applyFont="1" applyFill="1" applyBorder="1" applyAlignment="1" applyProtection="1"/>
    <xf numFmtId="0" fontId="16" fillId="0" borderId="0" xfId="0" applyFont="1" applyBorder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Protection="1"/>
    <xf numFmtId="0" fontId="17" fillId="0" borderId="0" xfId="0" applyFont="1" applyProtection="1"/>
    <xf numFmtId="0" fontId="18" fillId="0" borderId="0" xfId="0" applyFont="1" applyProtection="1"/>
    <xf numFmtId="0" fontId="19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164" fontId="18" fillId="0" borderId="0" xfId="0" applyNumberFormat="1" applyFont="1" applyProtection="1"/>
    <xf numFmtId="164" fontId="20" fillId="0" borderId="0" xfId="0" applyNumberFormat="1" applyFont="1"/>
    <xf numFmtId="0" fontId="19" fillId="0" borderId="0" xfId="0" applyFont="1" applyProtection="1"/>
    <xf numFmtId="0" fontId="20" fillId="0" borderId="0" xfId="0" applyFont="1"/>
    <xf numFmtId="0" fontId="10" fillId="0" borderId="0" xfId="0" applyFont="1" applyFill="1" applyBorder="1" applyAlignment="1"/>
    <xf numFmtId="0" fontId="11" fillId="0" borderId="0" xfId="0" applyFont="1"/>
    <xf numFmtId="0" fontId="11" fillId="0" borderId="0" xfId="0" applyFont="1" applyAlignment="1"/>
    <xf numFmtId="0" fontId="2" fillId="0" borderId="0" xfId="0" applyFont="1"/>
    <xf numFmtId="0" fontId="11" fillId="0" borderId="0" xfId="0" applyFont="1" applyBorder="1" applyAlignment="1">
      <alignment horizontal="center"/>
    </xf>
    <xf numFmtId="0" fontId="10" fillId="0" borderId="0" xfId="0" applyFont="1" applyAlignment="1"/>
    <xf numFmtId="0" fontId="4" fillId="2" borderId="6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11" fillId="4" borderId="0" xfId="0" applyFont="1" applyFill="1"/>
    <xf numFmtId="0" fontId="11" fillId="0" borderId="9" xfId="0" applyFont="1" applyBorder="1"/>
    <xf numFmtId="0" fontId="2" fillId="0" borderId="0" xfId="0" applyFont="1" applyAlignment="1"/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/>
    </xf>
    <xf numFmtId="0" fontId="7" fillId="3" borderId="18" xfId="0" applyFont="1" applyFill="1" applyBorder="1" applyAlignment="1" applyProtection="1">
      <alignment horizontal="center"/>
    </xf>
    <xf numFmtId="1" fontId="10" fillId="6" borderId="19" xfId="0" applyNumberFormat="1" applyFont="1" applyFill="1" applyBorder="1" applyAlignment="1">
      <alignment horizontal="center"/>
    </xf>
    <xf numFmtId="0" fontId="6" fillId="0" borderId="0" xfId="0" applyFont="1" applyAlignment="1"/>
    <xf numFmtId="0" fontId="5" fillId="0" borderId="0" xfId="0" applyFont="1" applyAlignme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7" fillId="2" borderId="23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0" fontId="4" fillId="2" borderId="26" xfId="0" applyFont="1" applyFill="1" applyBorder="1" applyAlignment="1" applyProtection="1">
      <alignment horizontal="center"/>
    </xf>
    <xf numFmtId="1" fontId="10" fillId="4" borderId="13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10" fillId="4" borderId="5" xfId="0" applyNumberFormat="1" applyFont="1" applyFill="1" applyBorder="1" applyAlignment="1">
      <alignment horizontal="right" vertical="center"/>
    </xf>
    <xf numFmtId="2" fontId="10" fillId="4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3" fillId="0" borderId="20" xfId="0" applyFont="1" applyBorder="1" applyAlignment="1"/>
    <xf numFmtId="0" fontId="6" fillId="0" borderId="0" xfId="0" applyFont="1" applyBorder="1" applyAlignment="1"/>
    <xf numFmtId="0" fontId="2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26" xfId="0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8" fillId="0" borderId="29" xfId="0" applyFont="1" applyBorder="1"/>
    <xf numFmtId="0" fontId="12" fillId="0" borderId="0" xfId="0" applyFont="1" applyBorder="1"/>
    <xf numFmtId="0" fontId="15" fillId="0" borderId="0" xfId="0" applyFont="1" applyBorder="1" applyProtection="1"/>
    <xf numFmtId="0" fontId="7" fillId="2" borderId="3" xfId="0" applyFont="1" applyFill="1" applyBorder="1" applyAlignment="1" applyProtection="1">
      <alignment horizontal="center"/>
    </xf>
    <xf numFmtId="0" fontId="7" fillId="2" borderId="30" xfId="0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11" fillId="0" borderId="3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7" fillId="2" borderId="39" xfId="0" applyFont="1" applyFill="1" applyBorder="1" applyAlignment="1" applyProtection="1">
      <alignment horizontal="center"/>
    </xf>
    <xf numFmtId="0" fontId="11" fillId="0" borderId="26" xfId="0" applyFont="1" applyBorder="1" applyAlignment="1">
      <alignment horizontal="center"/>
    </xf>
    <xf numFmtId="0" fontId="3" fillId="0" borderId="0" xfId="0" applyFont="1"/>
    <xf numFmtId="0" fontId="23" fillId="2" borderId="1" xfId="0" applyFont="1" applyFill="1" applyBorder="1" applyAlignment="1" applyProtection="1">
      <alignment horizontal="center"/>
    </xf>
    <xf numFmtId="0" fontId="24" fillId="2" borderId="17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10" fillId="4" borderId="27" xfId="0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1" fontId="2" fillId="0" borderId="22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0" fontId="5" fillId="0" borderId="43" xfId="0" applyFont="1" applyFill="1" applyBorder="1" applyAlignment="1"/>
    <xf numFmtId="0" fontId="10" fillId="4" borderId="44" xfId="0" applyFont="1" applyFill="1" applyBorder="1" applyAlignment="1">
      <alignment horizontal="right"/>
    </xf>
    <xf numFmtId="1" fontId="10" fillId="0" borderId="11" xfId="0" applyNumberFormat="1" applyFont="1" applyBorder="1" applyAlignment="1">
      <alignment horizontal="center" vertical="center"/>
    </xf>
    <xf numFmtId="1" fontId="10" fillId="4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0" fontId="10" fillId="6" borderId="45" xfId="0" applyFont="1" applyFill="1" applyBorder="1" applyAlignment="1">
      <alignment horizontal="left" vertical="center"/>
    </xf>
    <xf numFmtId="0" fontId="11" fillId="6" borderId="45" xfId="0" applyFont="1" applyFill="1" applyBorder="1" applyAlignment="1">
      <alignment horizontal="left" vertical="center"/>
    </xf>
    <xf numFmtId="0" fontId="10" fillId="6" borderId="46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10" fillId="9" borderId="19" xfId="0" applyNumberFormat="1" applyFont="1" applyFill="1" applyBorder="1" applyAlignment="1">
      <alignment horizontal="right" vertical="center"/>
    </xf>
    <xf numFmtId="2" fontId="10" fillId="9" borderId="48" xfId="0" applyNumberFormat="1" applyFont="1" applyFill="1" applyBorder="1" applyAlignment="1">
      <alignment horizontal="right" vertical="center"/>
    </xf>
    <xf numFmtId="2" fontId="10" fillId="9" borderId="5" xfId="0" applyNumberFormat="1" applyFont="1" applyFill="1" applyBorder="1" applyAlignment="1">
      <alignment horizontal="right"/>
    </xf>
    <xf numFmtId="2" fontId="10" fillId="9" borderId="0" xfId="0" applyNumberFormat="1" applyFont="1" applyFill="1" applyBorder="1" applyAlignment="1">
      <alignment horizontal="right"/>
    </xf>
    <xf numFmtId="0" fontId="6" fillId="10" borderId="0" xfId="0" applyFont="1" applyFill="1" applyAlignment="1">
      <alignment horizontal="right"/>
    </xf>
    <xf numFmtId="0" fontId="2" fillId="10" borderId="0" xfId="0" applyFont="1" applyFill="1" applyAlignment="1">
      <alignment horizontal="center"/>
    </xf>
    <xf numFmtId="0" fontId="11" fillId="10" borderId="0" xfId="0" applyFont="1" applyFill="1"/>
    <xf numFmtId="0" fontId="26" fillId="10" borderId="0" xfId="0" applyFont="1" applyFill="1"/>
    <xf numFmtId="0" fontId="2" fillId="10" borderId="0" xfId="0" applyFont="1" applyFill="1" applyBorder="1" applyAlignment="1">
      <alignment horizontal="center"/>
    </xf>
    <xf numFmtId="0" fontId="7" fillId="10" borderId="17" xfId="0" applyFont="1" applyFill="1" applyBorder="1" applyAlignment="1" applyProtection="1">
      <alignment horizontal="center"/>
    </xf>
    <xf numFmtId="1" fontId="2" fillId="10" borderId="31" xfId="0" applyNumberFormat="1" applyFont="1" applyFill="1" applyBorder="1" applyAlignment="1">
      <alignment horizontal="center"/>
    </xf>
    <xf numFmtId="1" fontId="2" fillId="1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" fontId="2" fillId="0" borderId="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9" fontId="6" fillId="11" borderId="0" xfId="0" applyNumberFormat="1" applyFont="1" applyFill="1" applyBorder="1" applyAlignment="1"/>
    <xf numFmtId="1" fontId="22" fillId="11" borderId="0" xfId="0" applyNumberFormat="1" applyFont="1" applyFill="1" applyBorder="1" applyAlignment="1">
      <alignment horizontal="center"/>
    </xf>
    <xf numFmtId="0" fontId="8" fillId="12" borderId="0" xfId="0" applyFont="1" applyFill="1"/>
    <xf numFmtId="0" fontId="8" fillId="12" borderId="42" xfId="0" applyFont="1" applyFill="1" applyBorder="1"/>
    <xf numFmtId="0" fontId="8" fillId="0" borderId="48" xfId="0" applyFont="1" applyBorder="1"/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27" fillId="0" borderId="0" xfId="0" applyFont="1"/>
    <xf numFmtId="0" fontId="27" fillId="0" borderId="68" xfId="0" applyFont="1" applyBorder="1" applyAlignment="1">
      <alignment horizontal="center"/>
    </xf>
    <xf numFmtId="0" fontId="27" fillId="0" borderId="69" xfId="0" applyFont="1" applyBorder="1" applyAlignment="1">
      <alignment horizontal="center"/>
    </xf>
    <xf numFmtId="0" fontId="27" fillId="0" borderId="65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28" fillId="12" borderId="52" xfId="0" applyFont="1" applyFill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65" xfId="0" applyFont="1" applyBorder="1" applyAlignment="1">
      <alignment horizontal="center"/>
    </xf>
    <xf numFmtId="0" fontId="29" fillId="0" borderId="66" xfId="0" applyFont="1" applyBorder="1" applyAlignment="1">
      <alignment horizontal="center"/>
    </xf>
    <xf numFmtId="0" fontId="29" fillId="13" borderId="0" xfId="0" applyFont="1" applyFill="1"/>
    <xf numFmtId="0" fontId="29" fillId="12" borderId="0" xfId="0" applyFont="1" applyFill="1" applyAlignment="1">
      <alignment horizontal="center"/>
    </xf>
    <xf numFmtId="0" fontId="29" fillId="12" borderId="0" xfId="0" applyFont="1" applyFill="1" applyAlignment="1">
      <alignment horizontal="right"/>
    </xf>
    <xf numFmtId="1" fontId="29" fillId="0" borderId="0" xfId="0" applyNumberFormat="1" applyFont="1" applyAlignment="1">
      <alignment horizontal="center"/>
    </xf>
    <xf numFmtId="1" fontId="29" fillId="13" borderId="0" xfId="0" applyNumberFormat="1" applyFont="1" applyFill="1" applyAlignment="1">
      <alignment horizontal="right"/>
    </xf>
    <xf numFmtId="1" fontId="29" fillId="0" borderId="61" xfId="0" applyNumberFormat="1" applyFont="1" applyBorder="1" applyAlignment="1">
      <alignment horizontal="center"/>
    </xf>
    <xf numFmtId="0" fontId="29" fillId="0" borderId="29" xfId="0" applyFont="1" applyBorder="1"/>
    <xf numFmtId="1" fontId="29" fillId="0" borderId="0" xfId="0" applyNumberFormat="1" applyFont="1"/>
    <xf numFmtId="0" fontId="29" fillId="0" borderId="0" xfId="0" applyFont="1"/>
    <xf numFmtId="0" fontId="0" fillId="0" borderId="6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10" fillId="6" borderId="47" xfId="0" applyFont="1" applyFill="1" applyBorder="1" applyAlignment="1">
      <alignment horizontal="left" vertical="center"/>
    </xf>
    <xf numFmtId="2" fontId="10" fillId="5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1" fillId="0" borderId="0" xfId="0" applyFont="1"/>
    <xf numFmtId="0" fontId="3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4" fontId="32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/>
    <xf numFmtId="0" fontId="6" fillId="0" borderId="0" xfId="0" applyFont="1" applyBorder="1"/>
    <xf numFmtId="2" fontId="10" fillId="4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2" fontId="3" fillId="0" borderId="5" xfId="0" applyNumberFormat="1" applyFont="1" applyBorder="1" applyAlignment="1">
      <alignment horizontal="center"/>
    </xf>
    <xf numFmtId="0" fontId="3" fillId="10" borderId="0" xfId="0" applyFont="1" applyFill="1" applyAlignment="1">
      <alignment horizontal="right"/>
    </xf>
    <xf numFmtId="0" fontId="6" fillId="10" borderId="0" xfId="0" applyFont="1" applyFill="1"/>
    <xf numFmtId="0" fontId="6" fillId="10" borderId="0" xfId="0" applyFont="1" applyFill="1" applyAlignment="1">
      <alignment horizontal="center"/>
    </xf>
    <xf numFmtId="0" fontId="11" fillId="0" borderId="0" xfId="0" applyFont="1" applyFill="1"/>
    <xf numFmtId="164" fontId="10" fillId="0" borderId="0" xfId="0" applyNumberFormat="1" applyFont="1" applyFill="1" applyBorder="1"/>
    <xf numFmtId="0" fontId="11" fillId="0" borderId="0" xfId="0" applyFont="1" applyFill="1" applyBorder="1"/>
    <xf numFmtId="0" fontId="11" fillId="0" borderId="9" xfId="0" applyFont="1" applyFill="1" applyBorder="1"/>
    <xf numFmtId="0" fontId="21" fillId="0" borderId="0" xfId="0" applyFont="1" applyFill="1" applyAlignment="1">
      <alignment horizontal="center"/>
    </xf>
    <xf numFmtId="0" fontId="8" fillId="14" borderId="0" xfId="0" applyFont="1" applyFill="1"/>
    <xf numFmtId="0" fontId="35" fillId="0" borderId="0" xfId="0" applyFont="1"/>
    <xf numFmtId="16" fontId="7" fillId="10" borderId="30" xfId="0" applyNumberFormat="1" applyFont="1" applyFill="1" applyBorder="1" applyAlignment="1">
      <alignment horizontal="center"/>
    </xf>
    <xf numFmtId="0" fontId="0" fillId="0" borderId="0" xfId="0" applyFill="1" applyBorder="1"/>
    <xf numFmtId="164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30" fillId="0" borderId="0" xfId="0" applyFont="1" applyFill="1" applyBorder="1" applyAlignment="1">
      <alignment vertical="center"/>
    </xf>
    <xf numFmtId="0" fontId="2" fillId="0" borderId="0" xfId="0" applyFont="1" applyFill="1"/>
    <xf numFmtId="1" fontId="3" fillId="1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0" fontId="37" fillId="10" borderId="0" xfId="0" applyFont="1" applyFill="1" applyAlignment="1">
      <alignment horizontal="center"/>
    </xf>
    <xf numFmtId="164" fontId="2" fillId="0" borderId="5" xfId="0" applyNumberFormat="1" applyFont="1" applyFill="1" applyBorder="1"/>
    <xf numFmtId="164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" fontId="3" fillId="0" borderId="20" xfId="0" applyNumberFormat="1" applyFont="1" applyBorder="1" applyAlignment="1">
      <alignment horizontal="center"/>
    </xf>
    <xf numFmtId="1" fontId="2" fillId="10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" fontId="0" fillId="0" borderId="5" xfId="0" applyNumberFormat="1" applyBorder="1" applyAlignment="1">
      <alignment horizontal="center"/>
    </xf>
    <xf numFmtId="0" fontId="5" fillId="0" borderId="0" xfId="0" applyFont="1" applyFill="1" applyAlignment="1"/>
    <xf numFmtId="1" fontId="10" fillId="0" borderId="10" xfId="0" applyNumberFormat="1" applyFont="1" applyBorder="1" applyAlignment="1">
      <alignment horizontal="center"/>
    </xf>
    <xf numFmtId="0" fontId="10" fillId="5" borderId="28" xfId="0" applyFont="1" applyFill="1" applyBorder="1" applyAlignment="1">
      <alignment horizontal="right" vertical="center"/>
    </xf>
    <xf numFmtId="0" fontId="10" fillId="5" borderId="64" xfId="0" applyFont="1" applyFill="1" applyBorder="1" applyAlignment="1">
      <alignment horizontal="right" vertical="center"/>
    </xf>
    <xf numFmtId="0" fontId="10" fillId="5" borderId="27" xfId="0" applyFont="1" applyFill="1" applyBorder="1" applyAlignment="1">
      <alignment horizontal="left" vertical="center" wrapText="1"/>
    </xf>
    <xf numFmtId="0" fontId="10" fillId="5" borderId="28" xfId="0" applyFont="1" applyFill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0" fillId="7" borderId="20" xfId="0" applyFont="1" applyFill="1" applyBorder="1" applyAlignment="1" applyProtection="1">
      <alignment horizontal="right"/>
    </xf>
    <xf numFmtId="0" fontId="10" fillId="7" borderId="52" xfId="0" applyFont="1" applyFill="1" applyBorder="1" applyAlignment="1" applyProtection="1">
      <alignment horizontal="right"/>
    </xf>
    <xf numFmtId="0" fontId="10" fillId="7" borderId="53" xfId="0" applyFont="1" applyFill="1" applyBorder="1" applyAlignment="1" applyProtection="1">
      <alignment horizontal="right"/>
    </xf>
    <xf numFmtId="0" fontId="13" fillId="3" borderId="20" xfId="0" applyFont="1" applyFill="1" applyBorder="1" applyAlignment="1" applyProtection="1">
      <alignment horizontal="right"/>
    </xf>
    <xf numFmtId="0" fontId="13" fillId="3" borderId="52" xfId="0" applyFont="1" applyFill="1" applyBorder="1" applyAlignment="1" applyProtection="1">
      <alignment horizontal="right"/>
    </xf>
    <xf numFmtId="0" fontId="13" fillId="3" borderId="53" xfId="0" applyFont="1" applyFill="1" applyBorder="1" applyAlignment="1" applyProtection="1">
      <alignment horizontal="right"/>
    </xf>
    <xf numFmtId="0" fontId="13" fillId="8" borderId="49" xfId="0" applyFont="1" applyFill="1" applyBorder="1" applyAlignment="1" applyProtection="1">
      <alignment horizontal="right"/>
    </xf>
    <xf numFmtId="0" fontId="13" fillId="8" borderId="50" xfId="0" applyFont="1" applyFill="1" applyBorder="1" applyAlignment="1" applyProtection="1">
      <alignment horizontal="right"/>
    </xf>
    <xf numFmtId="0" fontId="13" fillId="8" borderId="51" xfId="0" applyFont="1" applyFill="1" applyBorder="1" applyAlignment="1" applyProtection="1">
      <alignment horizontal="right"/>
    </xf>
    <xf numFmtId="0" fontId="13" fillId="7" borderId="20" xfId="0" applyFont="1" applyFill="1" applyBorder="1" applyAlignment="1" applyProtection="1">
      <alignment horizontal="left"/>
    </xf>
    <xf numFmtId="0" fontId="13" fillId="7" borderId="52" xfId="0" applyFont="1" applyFill="1" applyBorder="1" applyAlignment="1" applyProtection="1">
      <alignment horizontal="left"/>
    </xf>
    <xf numFmtId="0" fontId="13" fillId="7" borderId="53" xfId="0" applyFont="1" applyFill="1" applyBorder="1" applyAlignment="1" applyProtection="1">
      <alignment horizontal="left"/>
    </xf>
    <xf numFmtId="0" fontId="13" fillId="3" borderId="20" xfId="0" applyFont="1" applyFill="1" applyBorder="1" applyAlignment="1" applyProtection="1">
      <alignment horizontal="left"/>
    </xf>
    <xf numFmtId="0" fontId="13" fillId="3" borderId="52" xfId="0" applyFont="1" applyFill="1" applyBorder="1" applyAlignment="1" applyProtection="1">
      <alignment horizontal="left"/>
    </xf>
    <xf numFmtId="0" fontId="13" fillId="3" borderId="53" xfId="0" applyFont="1" applyFill="1" applyBorder="1" applyAlignment="1" applyProtection="1">
      <alignment horizontal="left"/>
    </xf>
    <xf numFmtId="0" fontId="13" fillId="5" borderId="61" xfId="0" applyFont="1" applyFill="1" applyBorder="1" applyAlignment="1" applyProtection="1">
      <alignment horizontal="center"/>
    </xf>
    <xf numFmtId="0" fontId="13" fillId="5" borderId="62" xfId="0" applyFont="1" applyFill="1" applyBorder="1" applyAlignment="1" applyProtection="1">
      <alignment horizontal="center"/>
    </xf>
    <xf numFmtId="0" fontId="13" fillId="5" borderId="63" xfId="0" applyFont="1" applyFill="1" applyBorder="1" applyAlignment="1" applyProtection="1">
      <alignment horizontal="center"/>
    </xf>
    <xf numFmtId="1" fontId="13" fillId="8" borderId="49" xfId="0" applyNumberFormat="1" applyFont="1" applyFill="1" applyBorder="1" applyAlignment="1" applyProtection="1">
      <alignment horizontal="left"/>
    </xf>
    <xf numFmtId="1" fontId="13" fillId="8" borderId="50" xfId="0" applyNumberFormat="1" applyFont="1" applyFill="1" applyBorder="1" applyAlignment="1" applyProtection="1">
      <alignment horizontal="left"/>
    </xf>
    <xf numFmtId="1" fontId="13" fillId="8" borderId="51" xfId="0" applyNumberFormat="1" applyFont="1" applyFill="1" applyBorder="1" applyAlignment="1" applyProtection="1">
      <alignment horizontal="left"/>
    </xf>
    <xf numFmtId="14" fontId="15" fillId="5" borderId="56" xfId="0" applyNumberFormat="1" applyFont="1" applyFill="1" applyBorder="1" applyAlignment="1" applyProtection="1">
      <alignment horizontal="center"/>
    </xf>
    <xf numFmtId="14" fontId="15" fillId="5" borderId="0" xfId="0" applyNumberFormat="1" applyFont="1" applyFill="1" applyBorder="1" applyAlignment="1" applyProtection="1">
      <alignment horizontal="center"/>
    </xf>
    <xf numFmtId="14" fontId="15" fillId="5" borderId="26" xfId="0" applyNumberFormat="1" applyFont="1" applyFill="1" applyBorder="1" applyAlignment="1" applyProtection="1">
      <alignment horizontal="center"/>
    </xf>
    <xf numFmtId="0" fontId="15" fillId="5" borderId="54" xfId="0" applyFont="1" applyFill="1" applyBorder="1" applyAlignment="1" applyProtection="1">
      <alignment horizontal="center"/>
    </xf>
    <xf numFmtId="0" fontId="15" fillId="5" borderId="9" xfId="0" applyFont="1" applyFill="1" applyBorder="1" applyAlignment="1" applyProtection="1">
      <alignment horizontal="center"/>
    </xf>
    <xf numFmtId="0" fontId="15" fillId="5" borderId="55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4" fillId="2" borderId="43" xfId="0" applyFont="1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center"/>
    </xf>
    <xf numFmtId="0" fontId="7" fillId="2" borderId="39" xfId="0" applyFont="1" applyFill="1" applyBorder="1" applyAlignment="1" applyProtection="1">
      <alignment horizontal="center"/>
    </xf>
    <xf numFmtId="0" fontId="7" fillId="2" borderId="43" xfId="0" applyFont="1" applyFill="1" applyBorder="1" applyAlignment="1" applyProtection="1">
      <alignment horizontal="center"/>
    </xf>
    <xf numFmtId="0" fontId="4" fillId="2" borderId="29" xfId="0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13" fillId="7" borderId="20" xfId="0" applyFont="1" applyFill="1" applyBorder="1" applyAlignment="1" applyProtection="1">
      <alignment horizontal="right"/>
    </xf>
    <xf numFmtId="0" fontId="13" fillId="7" borderId="52" xfId="0" applyFont="1" applyFill="1" applyBorder="1" applyAlignment="1" applyProtection="1">
      <alignment horizontal="right"/>
    </xf>
    <xf numFmtId="0" fontId="13" fillId="7" borderId="53" xfId="0" applyFont="1" applyFill="1" applyBorder="1" applyAlignment="1" applyProtection="1">
      <alignment horizontal="right"/>
    </xf>
    <xf numFmtId="0" fontId="23" fillId="2" borderId="57" xfId="0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23" fillId="2" borderId="15" xfId="0" applyFont="1" applyFill="1" applyBorder="1" applyAlignment="1" applyProtection="1">
      <alignment horizontal="center" vertical="center" wrapText="1"/>
    </xf>
    <xf numFmtId="0" fontId="5" fillId="6" borderId="58" xfId="0" applyFont="1" applyFill="1" applyBorder="1" applyAlignment="1">
      <alignment horizontal="right"/>
    </xf>
    <xf numFmtId="0" fontId="5" fillId="6" borderId="59" xfId="0" applyFont="1" applyFill="1" applyBorder="1" applyAlignment="1">
      <alignment horizontal="right"/>
    </xf>
    <xf numFmtId="0" fontId="5" fillId="6" borderId="60" xfId="0" applyFont="1" applyFill="1" applyBorder="1" applyAlignment="1">
      <alignment horizontal="right"/>
    </xf>
    <xf numFmtId="0" fontId="8" fillId="12" borderId="72" xfId="0" applyFont="1" applyFill="1" applyBorder="1" applyAlignment="1">
      <alignment horizontal="center" wrapText="1"/>
    </xf>
    <xf numFmtId="0" fontId="8" fillId="12" borderId="19" xfId="0" applyFont="1" applyFill="1" applyBorder="1" applyAlignment="1">
      <alignment horizontal="center" wrapText="1"/>
    </xf>
    <xf numFmtId="0" fontId="8" fillId="12" borderId="5" xfId="0" applyFont="1" applyFill="1" applyBorder="1" applyAlignment="1">
      <alignment horizontal="center"/>
    </xf>
    <xf numFmtId="0" fontId="25" fillId="11" borderId="0" xfId="0" applyFont="1" applyFill="1" applyBorder="1" applyAlignment="1">
      <alignment horizontal="center"/>
    </xf>
    <xf numFmtId="0" fontId="25" fillId="11" borderId="0" xfId="0" applyFont="1" applyFill="1" applyAlignment="1">
      <alignment horizontal="center"/>
    </xf>
    <xf numFmtId="14" fontId="15" fillId="3" borderId="20" xfId="0" applyNumberFormat="1" applyFont="1" applyFill="1" applyBorder="1" applyAlignment="1" applyProtection="1">
      <alignment horizontal="right"/>
    </xf>
    <xf numFmtId="14" fontId="15" fillId="3" borderId="52" xfId="0" applyNumberFormat="1" applyFont="1" applyFill="1" applyBorder="1" applyAlignment="1" applyProtection="1">
      <alignment horizontal="right"/>
    </xf>
    <xf numFmtId="14" fontId="15" fillId="3" borderId="53" xfId="0" applyNumberFormat="1" applyFont="1" applyFill="1" applyBorder="1" applyAlignment="1" applyProtection="1">
      <alignment horizontal="right"/>
    </xf>
    <xf numFmtId="0" fontId="15" fillId="8" borderId="49" xfId="0" applyFont="1" applyFill="1" applyBorder="1" applyAlignment="1" applyProtection="1">
      <alignment horizontal="right"/>
    </xf>
    <xf numFmtId="0" fontId="15" fillId="8" borderId="50" xfId="0" applyFont="1" applyFill="1" applyBorder="1" applyAlignment="1" applyProtection="1">
      <alignment horizontal="right"/>
    </xf>
    <xf numFmtId="0" fontId="15" fillId="8" borderId="51" xfId="0" applyFont="1" applyFill="1" applyBorder="1" applyAlignment="1" applyProtection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P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P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TP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1 PTS-Schule"/>
    </sheetNames>
    <sheetDataSet>
      <sheetData sheetId="0">
        <row r="1">
          <cell r="B1" t="str">
            <v>Schuljahr</v>
          </cell>
          <cell r="C1" t="str">
            <v>BezirkNr</v>
          </cell>
          <cell r="D1" t="str">
            <v>Schultyp</v>
          </cell>
          <cell r="E1" t="str">
            <v>SKZ</v>
          </cell>
          <cell r="F1" t="str">
            <v>Schule</v>
          </cell>
          <cell r="G1" t="str">
            <v>Status</v>
          </cell>
          <cell r="H1" t="str">
            <v>Stichtag</v>
          </cell>
          <cell r="I1" t="str">
            <v>Schulart</v>
          </cell>
          <cell r="J1" t="str">
            <v>Kl9</v>
          </cell>
          <cell r="K1" t="str">
            <v>Kl9_Anz7</v>
          </cell>
          <cell r="L1" t="str">
            <v>KL9_SPF7</v>
          </cell>
          <cell r="M1" t="str">
            <v>Kl9_Anz8</v>
          </cell>
          <cell r="N1" t="str">
            <v>KL9_SPF8</v>
          </cell>
          <cell r="O1" t="str">
            <v>Kl9_Anz9</v>
          </cell>
          <cell r="P1" t="str">
            <v>KL9_SPF9</v>
          </cell>
          <cell r="Q1" t="str">
            <v>NDSprache</v>
          </cell>
          <cell r="R1" t="str">
            <v>AO</v>
          </cell>
          <cell r="S1" t="str">
            <v>SprengelF</v>
          </cell>
          <cell r="T1" t="str">
            <v>Rel_RK</v>
          </cell>
          <cell r="U1" t="str">
            <v>Rel_RK_Abmeld</v>
          </cell>
          <cell r="V1" t="str">
            <v>Rel_RK_FG</v>
          </cell>
          <cell r="W1" t="str">
            <v>Rel_EV</v>
          </cell>
          <cell r="X1" t="str">
            <v>Rel_EV_Abmeld</v>
          </cell>
          <cell r="Y1" t="str">
            <v>Rel_EV_FG</v>
          </cell>
          <cell r="Z1" t="str">
            <v>Rel_ISL</v>
          </cell>
          <cell r="AA1" t="str">
            <v>Rel_ISL_Abmeld</v>
          </cell>
          <cell r="AB1" t="str">
            <v>Rel_ISL_FG</v>
          </cell>
          <cell r="AC1" t="str">
            <v>Rel_ORTH</v>
          </cell>
          <cell r="AD1" t="str">
            <v>Rel_ORTH_Abmeld</v>
          </cell>
          <cell r="AE1" t="str">
            <v>Rel_ORTH_FG</v>
          </cell>
          <cell r="AF1" t="str">
            <v>Rel_SONST</v>
          </cell>
          <cell r="AG1" t="str">
            <v>Rel_SONST_Abmeld</v>
          </cell>
          <cell r="AH1" t="str">
            <v>Rel_SONST_FG</v>
          </cell>
          <cell r="AI1" t="str">
            <v>I_Klassen</v>
          </cell>
          <cell r="AJ1" t="str">
            <v>Anz_I1</v>
          </cell>
          <cell r="AK1" t="str">
            <v>Anz_I2</v>
          </cell>
          <cell r="AL1" t="str">
            <v>Anz_I3</v>
          </cell>
          <cell r="AM1" t="str">
            <v>Anz_I4</v>
          </cell>
          <cell r="AN1" t="str">
            <v>Anz_I5</v>
          </cell>
          <cell r="AO1" t="str">
            <v>Anz_I6</v>
          </cell>
          <cell r="AP1" t="str">
            <v>Anz_I7</v>
          </cell>
          <cell r="AQ1" t="str">
            <v>Anz_I&gt;=8</v>
          </cell>
          <cell r="AR1" t="str">
            <v>DFK9</v>
          </cell>
          <cell r="AS1" t="str">
            <v>DFK9_Anz</v>
          </cell>
          <cell r="AT1" t="str">
            <v>GTS_1Tag</v>
          </cell>
          <cell r="AU1" t="str">
            <v>GTS_2Tage</v>
          </cell>
          <cell r="AV1" t="str">
            <v>GTS_3Tage</v>
          </cell>
          <cell r="AW1" t="str">
            <v>GTS_4Tage</v>
          </cell>
          <cell r="AX1" t="str">
            <v>GTS_5Tage</v>
          </cell>
          <cell r="AY1" t="str">
            <v>Genehmiger</v>
          </cell>
          <cell r="AZ1" t="str">
            <v>GN_Datum</v>
          </cell>
          <cell r="BA1" t="str">
            <v>GN_Status</v>
          </cell>
          <cell r="BB1" t="str">
            <v>UpdateDatum</v>
          </cell>
          <cell r="BC1" t="str">
            <v>SPF_lfdVerf</v>
          </cell>
          <cell r="BD1" t="str">
            <v>DF-Klasse int.</v>
          </cell>
          <cell r="BE1" t="str">
            <v>DF-Kurs</v>
          </cell>
          <cell r="BF1" t="str">
            <v>DF-BFD</v>
          </cell>
          <cell r="BG1" t="str">
            <v>DF-Kurs int.</v>
          </cell>
        </row>
        <row r="2">
          <cell r="B2" t="str">
            <v>2024/25</v>
          </cell>
          <cell r="C2" t="str">
            <v>3</v>
          </cell>
          <cell r="D2" t="str">
            <v>4</v>
          </cell>
          <cell r="E2">
            <v>503134</v>
          </cell>
          <cell r="F2" t="str">
            <v>PTS Thalgau</v>
          </cell>
          <cell r="G2">
            <v>0</v>
          </cell>
          <cell r="H2">
            <v>45566</v>
          </cell>
          <cell r="I2">
            <v>4</v>
          </cell>
          <cell r="J2">
            <v>1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4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2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 t="str">
            <v/>
          </cell>
          <cell r="AZ2" t="str">
            <v/>
          </cell>
          <cell r="BA2" t="str">
            <v>geplant</v>
          </cell>
          <cell r="BB2">
            <v>45341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2 PTS-Klassen"/>
    </sheetNames>
    <sheetDataSet>
      <sheetData sheetId="0">
        <row r="1">
          <cell r="B1" t="str">
            <v>Schuljahr</v>
          </cell>
          <cell r="C1" t="str">
            <v>BezirkNr</v>
          </cell>
          <cell r="D1" t="str">
            <v>Schultyp</v>
          </cell>
          <cell r="E1" t="str">
            <v>SKZ</v>
          </cell>
          <cell r="F1" t="str">
            <v>Schule</v>
          </cell>
          <cell r="G1" t="str">
            <v>Status</v>
          </cell>
          <cell r="H1" t="str">
            <v>Stichtag</v>
          </cell>
          <cell r="I1" t="str">
            <v>Schulart</v>
          </cell>
          <cell r="J1" t="str">
            <v>Schulstufe</v>
          </cell>
          <cell r="K1" t="str">
            <v>Klasse</v>
          </cell>
          <cell r="L1" t="str">
            <v>Kl9</v>
          </cell>
          <cell r="M1" t="str">
            <v>Kl9_Anz7</v>
          </cell>
          <cell r="N1" t="str">
            <v>KL9_SPF7</v>
          </cell>
          <cell r="O1" t="str">
            <v>Kl9_Anz8</v>
          </cell>
          <cell r="P1" t="str">
            <v>KL9_SPF8</v>
          </cell>
          <cell r="Q1" t="str">
            <v>Kl9_Anz9</v>
          </cell>
          <cell r="R1" t="str">
            <v>KL9_SPF9</v>
          </cell>
          <cell r="S1" t="str">
            <v>NDSprache</v>
          </cell>
          <cell r="T1" t="str">
            <v>AO</v>
          </cell>
          <cell r="U1" t="str">
            <v>SprengelF</v>
          </cell>
          <cell r="V1" t="str">
            <v>Rel_RK</v>
          </cell>
          <cell r="W1" t="str">
            <v>Rel_RK_Abmeld</v>
          </cell>
          <cell r="X1" t="str">
            <v>Rel_RK_FG</v>
          </cell>
          <cell r="Y1" t="str">
            <v>Rel_EV</v>
          </cell>
          <cell r="Z1" t="str">
            <v>Rel_EV_Abmeld</v>
          </cell>
          <cell r="AA1" t="str">
            <v>Rel_EV_FG</v>
          </cell>
          <cell r="AB1" t="str">
            <v>Rel_ISL</v>
          </cell>
          <cell r="AC1" t="str">
            <v>Rel_ISL_Abmeld</v>
          </cell>
          <cell r="AD1" t="str">
            <v>Rel_ISL_FG</v>
          </cell>
          <cell r="AE1" t="str">
            <v>Rel_ORTH</v>
          </cell>
          <cell r="AF1" t="str">
            <v>Rel_ORTH_Abmeld</v>
          </cell>
          <cell r="AG1" t="str">
            <v>Rel_ORTH_FG</v>
          </cell>
          <cell r="AH1" t="str">
            <v>Rel_SONST</v>
          </cell>
          <cell r="AI1" t="str">
            <v>Rel_SONST_Abmeld</v>
          </cell>
          <cell r="AJ1" t="str">
            <v>Rel_SONST_FG</v>
          </cell>
          <cell r="AK1" t="str">
            <v>I_Klassen</v>
          </cell>
          <cell r="AL1" t="str">
            <v>Anz_I1</v>
          </cell>
          <cell r="AM1" t="str">
            <v>Anz_I2</v>
          </cell>
          <cell r="AN1" t="str">
            <v>Anz_I3</v>
          </cell>
          <cell r="AO1" t="str">
            <v>Anz_I4</v>
          </cell>
          <cell r="AP1" t="str">
            <v>Anz_I5</v>
          </cell>
          <cell r="AQ1" t="str">
            <v>Anz_I6</v>
          </cell>
          <cell r="AR1" t="str">
            <v>Anz_I7</v>
          </cell>
          <cell r="AS1" t="str">
            <v>Anz_I&gt;=8</v>
          </cell>
          <cell r="AT1" t="str">
            <v>DFK9</v>
          </cell>
          <cell r="AU1" t="str">
            <v>DFK9_Anz</v>
          </cell>
          <cell r="AV1" t="str">
            <v>GTS_1Tag</v>
          </cell>
          <cell r="AW1" t="str">
            <v>GTS_2Tage</v>
          </cell>
          <cell r="AX1" t="str">
            <v>GTS_3Tage</v>
          </cell>
          <cell r="AY1" t="str">
            <v>GTS_4Tage</v>
          </cell>
          <cell r="AZ1" t="str">
            <v>GTS_5Tage</v>
          </cell>
          <cell r="BA1" t="str">
            <v>Genehmiger</v>
          </cell>
          <cell r="BB1" t="str">
            <v>GN_Datum</v>
          </cell>
          <cell r="BC1" t="str">
            <v>GN_Status</v>
          </cell>
          <cell r="BD1" t="str">
            <v>UpdateDatum</v>
          </cell>
          <cell r="BE1" t="str">
            <v>SPF_lfdVerf</v>
          </cell>
          <cell r="BF1" t="str">
            <v>DF-Klasse int.</v>
          </cell>
          <cell r="BG1" t="str">
            <v>DF-Kurs</v>
          </cell>
          <cell r="BH1" t="str">
            <v>DF-BFD</v>
          </cell>
          <cell r="BI1" t="str">
            <v>DF-Kurs int.</v>
          </cell>
        </row>
        <row r="2">
          <cell r="B2" t="str">
            <v>2024/25</v>
          </cell>
          <cell r="C2" t="str">
            <v>3</v>
          </cell>
          <cell r="D2" t="str">
            <v>4</v>
          </cell>
          <cell r="E2">
            <v>503134</v>
          </cell>
          <cell r="F2" t="str">
            <v>PTS Thalgau</v>
          </cell>
          <cell r="G2">
            <v>0</v>
          </cell>
          <cell r="H2">
            <v>45566</v>
          </cell>
          <cell r="I2">
            <v>4</v>
          </cell>
          <cell r="J2" t="str">
            <v>09</v>
          </cell>
          <cell r="K2" t="str">
            <v>1PTSa</v>
          </cell>
          <cell r="L2">
            <v>1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4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2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 t="str">
            <v/>
          </cell>
          <cell r="BB2" t="str">
            <v/>
          </cell>
          <cell r="BC2" t="str">
            <v>geplant</v>
          </cell>
          <cell r="BD2">
            <v>45341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</row>
        <row r="3">
          <cell r="B3" t="str">
            <v>2024/25</v>
          </cell>
          <cell r="C3" t="str">
            <v>3</v>
          </cell>
          <cell r="D3" t="str">
            <v>4</v>
          </cell>
          <cell r="E3">
            <v>503134</v>
          </cell>
          <cell r="F3" t="str">
            <v>PTS Thalgau</v>
          </cell>
          <cell r="G3">
            <v>0</v>
          </cell>
          <cell r="H3">
            <v>36526</v>
          </cell>
          <cell r="I3">
            <v>4</v>
          </cell>
          <cell r="J3" t="str">
            <v>99</v>
          </cell>
          <cell r="K3" t="str">
            <v>X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 t="str">
            <v/>
          </cell>
          <cell r="AK3" t="str">
            <v/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>
            <v>45341</v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</row>
        <row r="4">
          <cell r="B4" t="str">
            <v>2024/25</v>
          </cell>
          <cell r="C4" t="str">
            <v>3</v>
          </cell>
          <cell r="D4" t="str">
            <v>4</v>
          </cell>
          <cell r="E4">
            <v>503134</v>
          </cell>
          <cell r="F4" t="str">
            <v>PTS Thalgau</v>
          </cell>
          <cell r="G4">
            <v>0</v>
          </cell>
          <cell r="H4">
            <v>36526</v>
          </cell>
          <cell r="I4">
            <v>4</v>
          </cell>
          <cell r="J4" t="str">
            <v>99</v>
          </cell>
          <cell r="K4" t="str">
            <v>X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>
            <v>45341</v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</row>
        <row r="5">
          <cell r="B5" t="str">
            <v>2024/25</v>
          </cell>
          <cell r="C5" t="str">
            <v>3</v>
          </cell>
          <cell r="D5" t="str">
            <v>4</v>
          </cell>
          <cell r="E5">
            <v>503134</v>
          </cell>
          <cell r="F5" t="str">
            <v>PTS Thalgau</v>
          </cell>
          <cell r="G5">
            <v>0</v>
          </cell>
          <cell r="H5">
            <v>36526</v>
          </cell>
          <cell r="I5">
            <v>4</v>
          </cell>
          <cell r="J5" t="str">
            <v>99</v>
          </cell>
          <cell r="K5" t="str">
            <v>X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>
            <v>45341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</row>
        <row r="6">
          <cell r="B6" t="str">
            <v>2024/25</v>
          </cell>
          <cell r="C6" t="str">
            <v>3</v>
          </cell>
          <cell r="D6" t="str">
            <v>4</v>
          </cell>
          <cell r="E6">
            <v>503134</v>
          </cell>
          <cell r="F6" t="str">
            <v>PTS Thalgau</v>
          </cell>
          <cell r="G6">
            <v>0</v>
          </cell>
          <cell r="H6">
            <v>36526</v>
          </cell>
          <cell r="I6">
            <v>4</v>
          </cell>
          <cell r="J6" t="str">
            <v>99</v>
          </cell>
          <cell r="K6" t="str">
            <v>X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>
            <v>45341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</row>
        <row r="7">
          <cell r="B7" t="str">
            <v>2024/25</v>
          </cell>
          <cell r="C7" t="str">
            <v>3</v>
          </cell>
          <cell r="D7" t="str">
            <v>4</v>
          </cell>
          <cell r="E7">
            <v>503134</v>
          </cell>
          <cell r="F7" t="str">
            <v>PTS Thalgau</v>
          </cell>
          <cell r="G7">
            <v>0</v>
          </cell>
          <cell r="H7">
            <v>36526</v>
          </cell>
          <cell r="I7">
            <v>4</v>
          </cell>
          <cell r="J7" t="str">
            <v>99</v>
          </cell>
          <cell r="K7" t="str">
            <v>X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>
            <v>45341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</row>
        <row r="8">
          <cell r="B8" t="str">
            <v>2024/25</v>
          </cell>
          <cell r="C8" t="str">
            <v>3</v>
          </cell>
          <cell r="D8" t="str">
            <v>4</v>
          </cell>
          <cell r="E8">
            <v>503134</v>
          </cell>
          <cell r="F8" t="str">
            <v>PTS Thalgau</v>
          </cell>
          <cell r="G8">
            <v>0</v>
          </cell>
          <cell r="H8">
            <v>36526</v>
          </cell>
          <cell r="I8">
            <v>4</v>
          </cell>
          <cell r="J8" t="str">
            <v>99</v>
          </cell>
          <cell r="K8" t="str">
            <v>X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>
            <v>45341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</row>
        <row r="9">
          <cell r="B9" t="str">
            <v>2024/25</v>
          </cell>
          <cell r="C9" t="str">
            <v>3</v>
          </cell>
          <cell r="D9" t="str">
            <v>4</v>
          </cell>
          <cell r="E9">
            <v>503134</v>
          </cell>
          <cell r="F9" t="str">
            <v>PTS Thalgau</v>
          </cell>
          <cell r="G9">
            <v>0</v>
          </cell>
          <cell r="H9">
            <v>36526</v>
          </cell>
          <cell r="I9">
            <v>4</v>
          </cell>
          <cell r="J9" t="str">
            <v>99</v>
          </cell>
          <cell r="K9" t="str">
            <v>X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>
            <v>45341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</row>
        <row r="10">
          <cell r="B10" t="str">
            <v>2024/25</v>
          </cell>
          <cell r="C10" t="str">
            <v>3</v>
          </cell>
          <cell r="D10" t="str">
            <v>4</v>
          </cell>
          <cell r="E10">
            <v>503134</v>
          </cell>
          <cell r="F10" t="str">
            <v>PTS Thalgau</v>
          </cell>
          <cell r="G10">
            <v>0</v>
          </cell>
          <cell r="H10">
            <v>36526</v>
          </cell>
          <cell r="I10">
            <v>4</v>
          </cell>
          <cell r="J10" t="str">
            <v>99</v>
          </cell>
          <cell r="K10" t="str">
            <v>X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>
            <v>45341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</row>
        <row r="11">
          <cell r="B11" t="str">
            <v>2024/25</v>
          </cell>
          <cell r="C11" t="str">
            <v>3</v>
          </cell>
          <cell r="D11" t="str">
            <v>4</v>
          </cell>
          <cell r="E11">
            <v>503134</v>
          </cell>
          <cell r="F11" t="str">
            <v>PTS Thalgau</v>
          </cell>
          <cell r="G11">
            <v>0</v>
          </cell>
          <cell r="H11">
            <v>36526</v>
          </cell>
          <cell r="I11">
            <v>4</v>
          </cell>
          <cell r="J11" t="str">
            <v>99</v>
          </cell>
          <cell r="K11" t="str">
            <v>X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>
            <v>45341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</row>
        <row r="12">
          <cell r="B12" t="str">
            <v>2024/25</v>
          </cell>
          <cell r="C12" t="str">
            <v>3</v>
          </cell>
          <cell r="D12" t="str">
            <v>4</v>
          </cell>
          <cell r="E12">
            <v>503134</v>
          </cell>
          <cell r="F12" t="str">
            <v>PTS Thalgau</v>
          </cell>
          <cell r="G12">
            <v>0</v>
          </cell>
          <cell r="H12">
            <v>36526</v>
          </cell>
          <cell r="I12">
            <v>4</v>
          </cell>
          <cell r="J12" t="str">
            <v>99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>
            <v>45341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</row>
        <row r="13">
          <cell r="B13" t="str">
            <v>2024/25</v>
          </cell>
          <cell r="C13" t="str">
            <v>3</v>
          </cell>
          <cell r="D13" t="str">
            <v>4</v>
          </cell>
          <cell r="E13">
            <v>503134</v>
          </cell>
          <cell r="F13" t="str">
            <v>PTS Thalgau</v>
          </cell>
          <cell r="G13">
            <v>0</v>
          </cell>
          <cell r="H13">
            <v>36526</v>
          </cell>
          <cell r="I13">
            <v>4</v>
          </cell>
          <cell r="J13" t="str">
            <v>99</v>
          </cell>
          <cell r="K13" t="str">
            <v>X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>
            <v>45341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</row>
        <row r="14">
          <cell r="B14" t="str">
            <v>2024/25</v>
          </cell>
          <cell r="C14" t="str">
            <v>3</v>
          </cell>
          <cell r="D14" t="str">
            <v>4</v>
          </cell>
          <cell r="E14">
            <v>503134</v>
          </cell>
          <cell r="F14" t="str">
            <v>PTS Thalgau</v>
          </cell>
          <cell r="G14">
            <v>0</v>
          </cell>
          <cell r="H14">
            <v>36526</v>
          </cell>
          <cell r="I14">
            <v>4</v>
          </cell>
          <cell r="J14" t="str">
            <v>99</v>
          </cell>
          <cell r="K14" t="str">
            <v>X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>
            <v>45341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</row>
        <row r="15">
          <cell r="B15" t="str">
            <v>2024/25</v>
          </cell>
          <cell r="C15" t="str">
            <v>3</v>
          </cell>
          <cell r="D15" t="str">
            <v>4</v>
          </cell>
          <cell r="E15">
            <v>503134</v>
          </cell>
          <cell r="F15" t="str">
            <v>PTS Thalgau</v>
          </cell>
          <cell r="G15">
            <v>0</v>
          </cell>
          <cell r="H15">
            <v>36526</v>
          </cell>
          <cell r="I15">
            <v>4</v>
          </cell>
          <cell r="J15" t="str">
            <v>99</v>
          </cell>
          <cell r="K15" t="str">
            <v>X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>
            <v>45341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</row>
        <row r="16">
          <cell r="B16" t="str">
            <v>2024/25</v>
          </cell>
          <cell r="C16" t="str">
            <v>3</v>
          </cell>
          <cell r="D16" t="str">
            <v>4</v>
          </cell>
          <cell r="E16">
            <v>503134</v>
          </cell>
          <cell r="F16" t="str">
            <v>PTS Thalgau</v>
          </cell>
          <cell r="G16">
            <v>0</v>
          </cell>
          <cell r="H16">
            <v>36526</v>
          </cell>
          <cell r="I16">
            <v>4</v>
          </cell>
          <cell r="J16" t="str">
            <v>99</v>
          </cell>
          <cell r="K16" t="str">
            <v>X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>
            <v>45341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</row>
        <row r="17">
          <cell r="B17" t="str">
            <v>2024/25</v>
          </cell>
          <cell r="C17" t="str">
            <v>3</v>
          </cell>
          <cell r="D17" t="str">
            <v>4</v>
          </cell>
          <cell r="E17">
            <v>503134</v>
          </cell>
          <cell r="F17" t="str">
            <v>PTS Thalgau</v>
          </cell>
          <cell r="G17">
            <v>0</v>
          </cell>
          <cell r="H17">
            <v>36526</v>
          </cell>
          <cell r="I17">
            <v>4</v>
          </cell>
          <cell r="J17" t="str">
            <v>99</v>
          </cell>
          <cell r="K17" t="str">
            <v>X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>
            <v>45341</v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</row>
        <row r="18">
          <cell r="B18" t="str">
            <v>2024/25</v>
          </cell>
          <cell r="C18" t="str">
            <v>3</v>
          </cell>
          <cell r="D18" t="str">
            <v>4</v>
          </cell>
          <cell r="E18">
            <v>503134</v>
          </cell>
          <cell r="F18" t="str">
            <v>PTS Thalgau</v>
          </cell>
          <cell r="G18">
            <v>0</v>
          </cell>
          <cell r="H18">
            <v>36526</v>
          </cell>
          <cell r="I18">
            <v>4</v>
          </cell>
          <cell r="J18" t="str">
            <v>99</v>
          </cell>
          <cell r="K18" t="str">
            <v>X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>
            <v>45341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</row>
        <row r="19">
          <cell r="B19" t="str">
            <v>2024/25</v>
          </cell>
          <cell r="C19" t="str">
            <v>3</v>
          </cell>
          <cell r="D19" t="str">
            <v>4</v>
          </cell>
          <cell r="E19">
            <v>503134</v>
          </cell>
          <cell r="F19" t="str">
            <v>PTS Thalgau</v>
          </cell>
          <cell r="G19">
            <v>0</v>
          </cell>
          <cell r="H19">
            <v>36526</v>
          </cell>
          <cell r="I19">
            <v>4</v>
          </cell>
          <cell r="J19" t="str">
            <v>99</v>
          </cell>
          <cell r="K19" t="str">
            <v>X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>
            <v>45341</v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</row>
        <row r="20">
          <cell r="B20" t="str">
            <v>2024/25</v>
          </cell>
          <cell r="C20" t="str">
            <v>3</v>
          </cell>
          <cell r="D20" t="str">
            <v>4</v>
          </cell>
          <cell r="E20">
            <v>503134</v>
          </cell>
          <cell r="F20" t="str">
            <v>PTS Thalgau</v>
          </cell>
          <cell r="G20">
            <v>0</v>
          </cell>
          <cell r="H20">
            <v>36526</v>
          </cell>
          <cell r="I20">
            <v>4</v>
          </cell>
          <cell r="J20" t="str">
            <v>99</v>
          </cell>
          <cell r="K20" t="str">
            <v>X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>
            <v>45341</v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</row>
        <row r="21">
          <cell r="B21" t="str">
            <v>2024/25</v>
          </cell>
          <cell r="C21" t="str">
            <v>3</v>
          </cell>
          <cell r="D21" t="str">
            <v>4</v>
          </cell>
          <cell r="E21">
            <v>503134</v>
          </cell>
          <cell r="F21" t="str">
            <v>PTS Thalgau</v>
          </cell>
          <cell r="G21">
            <v>0</v>
          </cell>
          <cell r="H21">
            <v>36526</v>
          </cell>
          <cell r="I21">
            <v>4</v>
          </cell>
          <cell r="J21" t="str">
            <v>99</v>
          </cell>
          <cell r="K21" t="str">
            <v>X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>
            <v>45341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</row>
        <row r="22">
          <cell r="B22" t="str">
            <v>2024/25</v>
          </cell>
          <cell r="C22" t="str">
            <v>3</v>
          </cell>
          <cell r="D22" t="str">
            <v>4</v>
          </cell>
          <cell r="E22">
            <v>503134</v>
          </cell>
          <cell r="F22" t="str">
            <v>PTS Thalgau</v>
          </cell>
          <cell r="G22">
            <v>0</v>
          </cell>
          <cell r="H22">
            <v>36526</v>
          </cell>
          <cell r="I22">
            <v>4</v>
          </cell>
          <cell r="J22" t="str">
            <v>99</v>
          </cell>
          <cell r="K22" t="str">
            <v>X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>
            <v>45341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</row>
        <row r="23">
          <cell r="B23" t="str">
            <v>2024/25</v>
          </cell>
          <cell r="C23" t="str">
            <v>3</v>
          </cell>
          <cell r="D23" t="str">
            <v>4</v>
          </cell>
          <cell r="E23">
            <v>503134</v>
          </cell>
          <cell r="F23" t="str">
            <v>PTS Thalgau</v>
          </cell>
          <cell r="G23">
            <v>0</v>
          </cell>
          <cell r="H23">
            <v>36526</v>
          </cell>
          <cell r="I23">
            <v>4</v>
          </cell>
          <cell r="J23" t="str">
            <v>99</v>
          </cell>
          <cell r="K23" t="str">
            <v>X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>
            <v>45341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</row>
        <row r="24">
          <cell r="B24" t="str">
            <v>2024/25</v>
          </cell>
          <cell r="C24" t="str">
            <v>3</v>
          </cell>
          <cell r="D24" t="str">
            <v>4</v>
          </cell>
          <cell r="E24">
            <v>503134</v>
          </cell>
          <cell r="F24" t="str">
            <v>PTS Thalgau</v>
          </cell>
          <cell r="G24">
            <v>0</v>
          </cell>
          <cell r="H24">
            <v>36526</v>
          </cell>
          <cell r="I24">
            <v>4</v>
          </cell>
          <cell r="J24" t="str">
            <v>99</v>
          </cell>
          <cell r="K24" t="str">
            <v>X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>
            <v>45341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</row>
        <row r="25">
          <cell r="B25" t="str">
            <v>2024/25</v>
          </cell>
          <cell r="C25" t="str">
            <v>3</v>
          </cell>
          <cell r="D25" t="str">
            <v>4</v>
          </cell>
          <cell r="E25">
            <v>503134</v>
          </cell>
          <cell r="F25" t="str">
            <v>PTS Thalgau</v>
          </cell>
          <cell r="G25">
            <v>0</v>
          </cell>
          <cell r="H25">
            <v>36526</v>
          </cell>
          <cell r="I25">
            <v>4</v>
          </cell>
          <cell r="J25" t="str">
            <v>99</v>
          </cell>
          <cell r="K25" t="str">
            <v>X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>
            <v>45341</v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</row>
        <row r="26">
          <cell r="B26" t="str">
            <v>2024/25</v>
          </cell>
          <cell r="C26" t="str">
            <v>3</v>
          </cell>
          <cell r="D26" t="str">
            <v>4</v>
          </cell>
          <cell r="E26">
            <v>503134</v>
          </cell>
          <cell r="F26" t="str">
            <v>PTS Thalgau</v>
          </cell>
          <cell r="G26">
            <v>0</v>
          </cell>
          <cell r="H26">
            <v>36526</v>
          </cell>
          <cell r="I26">
            <v>4</v>
          </cell>
          <cell r="J26" t="str">
            <v>99</v>
          </cell>
          <cell r="K26" t="str">
            <v>X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>
            <v>45341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3 PTS-Stunden"/>
      <sheetName val="STP3"/>
    </sheetNames>
    <sheetDataSet>
      <sheetData sheetId="0">
        <row r="1">
          <cell r="B1" t="str">
            <v>Schuljahr</v>
          </cell>
          <cell r="C1" t="str">
            <v>BezirkNr</v>
          </cell>
          <cell r="D1" t="str">
            <v>Schultyp</v>
          </cell>
          <cell r="E1" t="str">
            <v>SKZ</v>
          </cell>
          <cell r="F1" t="str">
            <v>Schule</v>
          </cell>
          <cell r="G1" t="str">
            <v>Status</v>
          </cell>
          <cell r="H1" t="str">
            <v>Stichtag</v>
          </cell>
          <cell r="I1" t="str">
            <v>Schulart</v>
          </cell>
          <cell r="J1" t="str">
            <v>SINNE(Bez)</v>
          </cell>
          <cell r="K1" t="str">
            <v>EKS(x)</v>
          </cell>
          <cell r="L1" t="str">
            <v>KG(x)</v>
          </cell>
          <cell r="M1" t="str">
            <v>GTS_Grp</v>
          </cell>
          <cell r="N1" t="str">
            <v>GLZ_Std</v>
          </cell>
          <cell r="O1" t="str">
            <v>ILZ_Std</v>
          </cell>
          <cell r="P1" t="str">
            <v>SV_Std1</v>
          </cell>
          <cell r="Q1" t="str">
            <v>SV_Std2</v>
          </cell>
          <cell r="R1" t="str">
            <v>SV_Std3</v>
          </cell>
          <cell r="S1" t="str">
            <v>BFD_Std(Bez)</v>
          </cell>
          <cell r="T1" t="str">
            <v>DFÖ(Bez)</v>
          </cell>
          <cell r="U1" t="str">
            <v>SPH(Bez)</v>
          </cell>
          <cell r="V1" t="str">
            <v>ZusatzStd(Bez)</v>
          </cell>
          <cell r="W1" t="str">
            <v>Int_Std(Bez)</v>
          </cell>
          <cell r="X1" t="str">
            <v>BFD_Anz(x)</v>
          </cell>
          <cell r="Y1" t="str">
            <v>Leiter_Std</v>
          </cell>
          <cell r="Z1" t="str">
            <v>DFKL_Grp</v>
          </cell>
          <cell r="AA1" t="str">
            <v>DFKL_Anz</v>
          </cell>
          <cell r="AB1" t="str">
            <v>SFK_Std(x)</v>
          </cell>
          <cell r="AC1" t="str">
            <v>SFK_Anz_Int(x)</v>
          </cell>
          <cell r="AD1" t="str">
            <v>BER(Bez)</v>
          </cell>
          <cell r="AE1" t="str">
            <v>Rel_Grp_rk</v>
          </cell>
          <cell r="AF1" t="str">
            <v>Rel_Std_rk</v>
          </cell>
          <cell r="AG1" t="str">
            <v>Rel_Grp_ev</v>
          </cell>
          <cell r="AH1" t="str">
            <v>Rel_Std_ev</v>
          </cell>
          <cell r="AI1" t="str">
            <v>Rel_Grp_isl</v>
          </cell>
          <cell r="AJ1" t="str">
            <v>Rel_Std_isl</v>
          </cell>
          <cell r="AK1" t="str">
            <v>Rel_Grp_orth</v>
          </cell>
          <cell r="AL1" t="str">
            <v>Rel_Std_orth</v>
          </cell>
          <cell r="AM1" t="str">
            <v>Rel_Grp_sonst</v>
          </cell>
          <cell r="AN1" t="str">
            <v>Rel_Std_sonst</v>
          </cell>
          <cell r="AO1" t="str">
            <v>MUU_Std(Bez)</v>
          </cell>
          <cell r="AP1" t="str">
            <v>GK_Zuw(Bez)</v>
          </cell>
        </row>
        <row r="2">
          <cell r="B2" t="str">
            <v>2024/25</v>
          </cell>
          <cell r="C2" t="str">
            <v>3</v>
          </cell>
          <cell r="D2" t="str">
            <v>4</v>
          </cell>
          <cell r="E2">
            <v>503134</v>
          </cell>
          <cell r="F2" t="str">
            <v>PTS Thalgau</v>
          </cell>
          <cell r="G2">
            <v>0</v>
          </cell>
          <cell r="H2">
            <v>45566</v>
          </cell>
          <cell r="I2">
            <v>4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3"/>
  <sheetViews>
    <sheetView tabSelected="1" zoomScaleNormal="100" workbookViewId="0">
      <selection activeCell="AC13" sqref="AC13"/>
    </sheetView>
  </sheetViews>
  <sheetFormatPr baseColWidth="10" defaultRowHeight="14.4" x14ac:dyDescent="0.3"/>
  <cols>
    <col min="1" max="1" width="19.44140625" customWidth="1"/>
    <col min="2" max="3" width="9" customWidth="1"/>
    <col min="4" max="9" width="9.6640625" customWidth="1"/>
    <col min="10" max="10" width="8.5546875" customWidth="1"/>
    <col min="11" max="11" width="7.5546875" customWidth="1"/>
    <col min="12" max="12" width="6.6640625" customWidth="1"/>
    <col min="13" max="13" width="10.88671875" customWidth="1"/>
    <col min="14" max="14" width="8" hidden="1" customWidth="1"/>
    <col min="15" max="15" width="5.5546875" hidden="1" customWidth="1"/>
    <col min="16" max="16" width="7.44140625" hidden="1" customWidth="1"/>
    <col min="17" max="18" width="4.44140625" hidden="1" customWidth="1"/>
    <col min="19" max="19" width="8.6640625" hidden="1" customWidth="1"/>
    <col min="20" max="20" width="9.109375" hidden="1" customWidth="1"/>
    <col min="21" max="22" width="6.6640625" hidden="1" customWidth="1"/>
    <col min="23" max="23" width="11.5546875" hidden="1" customWidth="1"/>
    <col min="24" max="24" width="8.6640625" hidden="1" customWidth="1"/>
    <col min="25" max="25" width="4.33203125" hidden="1" customWidth="1"/>
    <col min="26" max="26" width="6.5546875" hidden="1" customWidth="1"/>
    <col min="27" max="27" width="11.5546875" hidden="1" customWidth="1"/>
  </cols>
  <sheetData>
    <row r="1" spans="1:75" s="9" customFormat="1" ht="17.25" customHeight="1" x14ac:dyDescent="0.3">
      <c r="A1" s="242" t="s">
        <v>10</v>
      </c>
      <c r="B1" s="243"/>
      <c r="C1" s="244"/>
      <c r="D1" s="248" t="s">
        <v>11</v>
      </c>
      <c r="E1" s="249"/>
      <c r="F1" s="249"/>
      <c r="G1" s="249"/>
      <c r="H1" s="250"/>
      <c r="I1" s="233" t="str">
        <f>'STP1'!$E$2 &amp; " - " &amp; 'STP1'!$D$2</f>
        <v>PTS Thalgau - 503134</v>
      </c>
      <c r="J1" s="234"/>
      <c r="K1" s="234"/>
      <c r="L1" s="234"/>
      <c r="M1" s="235"/>
      <c r="N1" s="82"/>
      <c r="AC1" s="12"/>
    </row>
    <row r="2" spans="1:75" s="18" customFormat="1" ht="17.25" customHeight="1" x14ac:dyDescent="0.3">
      <c r="A2" s="245" t="str">
        <f>IF('STP1'!$F$2=0,"Planung",IF('STP1'!$F$2=1,"Vorl. Stellenplan",IF('STP1'!$F$2=2,"Endg. Stellenplan",IF('STP1'!$F$2=3,"Tagesaktueller Stellenplan","")))) &amp; " " &amp; 'STP1'!$A$2</f>
        <v>Planung 2024/25</v>
      </c>
      <c r="B2" s="246"/>
      <c r="C2" s="247"/>
      <c r="D2" s="254" t="s">
        <v>12</v>
      </c>
      <c r="E2" s="255"/>
      <c r="F2" s="255"/>
      <c r="G2" s="255"/>
      <c r="H2" s="256"/>
      <c r="I2" s="236" t="str">
        <f>IF('STP1'!$B$2="1","Salzburg-Stadt",IF('STP1'!$B$2="2","Hallein",IF('STP1'!$B$2="3","Salzburg-Umgebung",IF('STP1'!$B$2="4","St. Johann",IF('STP1'!$B$2="5","Tamsweg",IF('STP1'!$B$2="6","Zell am See",""))))))</f>
        <v>Salzburg-Umgebung</v>
      </c>
      <c r="J2" s="237"/>
      <c r="K2" s="237"/>
      <c r="L2" s="237"/>
      <c r="M2" s="238"/>
      <c r="N2" s="13"/>
      <c r="O2" s="13"/>
      <c r="P2" s="13"/>
      <c r="Q2" s="13"/>
      <c r="R2" s="14"/>
      <c r="S2" s="14"/>
      <c r="T2" s="14"/>
      <c r="U2" s="14"/>
      <c r="V2" s="14"/>
      <c r="W2" s="14"/>
      <c r="X2" s="14"/>
      <c r="Y2" s="14"/>
      <c r="Z2" s="82"/>
      <c r="AA2" s="14"/>
      <c r="AB2" s="15"/>
      <c r="AC2" s="16"/>
      <c r="AD2" s="17"/>
    </row>
    <row r="3" spans="1:75" s="27" customFormat="1" ht="17.25" customHeight="1" thickBot="1" x14ac:dyDescent="0.35">
      <c r="A3" s="251" t="str">
        <f>"Genehmigungsstatus: " &amp; 'STP1'!AZ2</f>
        <v>Genehmigungsstatus: geplant</v>
      </c>
      <c r="B3" s="252"/>
      <c r="C3" s="253"/>
      <c r="D3" s="257" t="s">
        <v>85</v>
      </c>
      <c r="E3" s="258"/>
      <c r="F3" s="258"/>
      <c r="G3" s="258"/>
      <c r="H3" s="259"/>
      <c r="I3" s="239" t="str">
        <f>"Stichtag: " &amp; TEXT('STP1'!$G$2,"TT.MM.JJJJ")</f>
        <v>Stichtag: 01.10.2024</v>
      </c>
      <c r="J3" s="240"/>
      <c r="K3" s="240"/>
      <c r="L3" s="240"/>
      <c r="M3" s="241"/>
      <c r="N3" s="83"/>
      <c r="O3" s="19"/>
      <c r="P3" s="19"/>
      <c r="Q3" s="19"/>
      <c r="R3" s="19"/>
      <c r="S3" s="19"/>
      <c r="T3" s="20"/>
      <c r="U3" s="19"/>
      <c r="V3" s="19"/>
      <c r="W3" s="19"/>
      <c r="X3" s="21"/>
      <c r="Y3" s="21"/>
      <c r="Z3" s="21"/>
      <c r="AA3" s="21"/>
      <c r="AB3" s="21"/>
      <c r="AC3" s="22"/>
      <c r="AD3" s="23"/>
      <c r="AE3" s="23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4"/>
      <c r="AQ3" s="24"/>
      <c r="AR3" s="25"/>
      <c r="AS3" s="21"/>
      <c r="AT3" s="21"/>
      <c r="AU3" s="21"/>
      <c r="AV3" s="21"/>
      <c r="AW3" s="21"/>
      <c r="AX3" s="21"/>
      <c r="AY3" s="21"/>
      <c r="AZ3" s="26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</row>
    <row r="4" spans="1:75" ht="8.25" customHeight="1" thickTop="1" thickBot="1" x14ac:dyDescent="0.35"/>
    <row r="5" spans="1:75" s="3" customFormat="1" ht="15.75" customHeight="1" x14ac:dyDescent="0.2">
      <c r="A5" s="270" t="s">
        <v>40</v>
      </c>
      <c r="B5" s="63"/>
      <c r="C5" s="64" t="s">
        <v>2</v>
      </c>
      <c r="D5" s="262" t="s">
        <v>41</v>
      </c>
      <c r="E5" s="263"/>
      <c r="F5" s="263"/>
      <c r="G5" s="264"/>
      <c r="H5" s="34"/>
      <c r="I5" s="95" t="s">
        <v>2</v>
      </c>
      <c r="J5" s="35" t="s">
        <v>13</v>
      </c>
      <c r="K5" s="260" t="s">
        <v>34</v>
      </c>
      <c r="L5" s="261"/>
      <c r="M5" s="6"/>
      <c r="N5" s="81"/>
    </row>
    <row r="6" spans="1:75" s="3" customFormat="1" ht="15.75" customHeight="1" x14ac:dyDescent="0.2">
      <c r="A6" s="271"/>
      <c r="B6" s="84" t="s">
        <v>37</v>
      </c>
      <c r="C6" s="8" t="s">
        <v>30</v>
      </c>
      <c r="D6" s="68"/>
      <c r="E6" s="5" t="s">
        <v>39</v>
      </c>
      <c r="F6" s="68"/>
      <c r="G6" s="5" t="s">
        <v>39</v>
      </c>
      <c r="H6" s="4"/>
      <c r="I6" s="4" t="s">
        <v>8</v>
      </c>
      <c r="J6" s="36" t="s">
        <v>14</v>
      </c>
      <c r="K6" s="265" t="s">
        <v>35</v>
      </c>
      <c r="L6" s="266"/>
      <c r="M6" s="8" t="s">
        <v>15</v>
      </c>
      <c r="N6" s="81"/>
      <c r="P6" s="200" t="s">
        <v>71</v>
      </c>
      <c r="Q6" s="200"/>
      <c r="R6" s="200"/>
    </row>
    <row r="7" spans="1:75" s="3" customFormat="1" ht="15.75" customHeight="1" x14ac:dyDescent="0.3">
      <c r="A7" s="271"/>
      <c r="B7" s="7" t="s">
        <v>4</v>
      </c>
      <c r="C7" s="8" t="s">
        <v>1</v>
      </c>
      <c r="D7" s="68" t="s">
        <v>19</v>
      </c>
      <c r="E7" s="4" t="s">
        <v>19</v>
      </c>
      <c r="F7" s="68" t="s">
        <v>19</v>
      </c>
      <c r="G7" s="4" t="s">
        <v>19</v>
      </c>
      <c r="H7" s="98" t="s">
        <v>19</v>
      </c>
      <c r="I7" s="98" t="s">
        <v>19</v>
      </c>
      <c r="J7" s="36" t="s">
        <v>16</v>
      </c>
      <c r="K7" s="5"/>
      <c r="L7" s="5" t="s">
        <v>2</v>
      </c>
      <c r="M7" s="8" t="s">
        <v>17</v>
      </c>
      <c r="N7" s="145" t="s">
        <v>52</v>
      </c>
      <c r="O7" s="3" t="s">
        <v>53</v>
      </c>
      <c r="P7" s="279" t="s">
        <v>54</v>
      </c>
      <c r="Q7" s="279"/>
      <c r="R7" s="279"/>
      <c r="T7" s="280" t="s">
        <v>55</v>
      </c>
      <c r="U7" s="280"/>
      <c r="V7" s="280"/>
      <c r="X7" s="276" t="s">
        <v>82</v>
      </c>
      <c r="Y7" s="278" t="s">
        <v>83</v>
      </c>
      <c r="Z7" s="278"/>
    </row>
    <row r="8" spans="1:75" s="3" customFormat="1" ht="15.75" customHeight="1" thickBot="1" x14ac:dyDescent="0.35">
      <c r="A8" s="272"/>
      <c r="B8" s="50" t="s">
        <v>7</v>
      </c>
      <c r="C8" s="70" t="s">
        <v>7</v>
      </c>
      <c r="D8" s="202" t="s">
        <v>74</v>
      </c>
      <c r="E8" s="136" t="s">
        <v>74</v>
      </c>
      <c r="F8" s="85">
        <v>8</v>
      </c>
      <c r="G8" s="52">
        <v>8</v>
      </c>
      <c r="H8" s="99">
        <v>9</v>
      </c>
      <c r="I8" s="99">
        <v>9</v>
      </c>
      <c r="J8" s="53"/>
      <c r="K8" s="52" t="s">
        <v>7</v>
      </c>
      <c r="L8" s="52" t="s">
        <v>0</v>
      </c>
      <c r="M8" s="51" t="s">
        <v>18</v>
      </c>
      <c r="N8" s="146" t="s">
        <v>56</v>
      </c>
      <c r="O8" s="147" t="s">
        <v>1</v>
      </c>
      <c r="P8" s="148" t="s">
        <v>75</v>
      </c>
      <c r="Q8" s="149" t="s">
        <v>57</v>
      </c>
      <c r="R8" s="149" t="s">
        <v>60</v>
      </c>
      <c r="T8" s="148" t="s">
        <v>76</v>
      </c>
      <c r="U8" s="149" t="s">
        <v>57</v>
      </c>
      <c r="V8" s="149" t="s">
        <v>60</v>
      </c>
      <c r="X8" s="277"/>
      <c r="Y8" s="219"/>
      <c r="Z8" s="219"/>
    </row>
    <row r="9" spans="1:75" x14ac:dyDescent="0.3">
      <c r="A9" s="109" t="str">
        <f>IF('STP2'!J2="X","",'STP2'!J2)</f>
        <v>1PTSa</v>
      </c>
      <c r="B9" s="66">
        <f>IF(A9="","",'STP2'!L2+'STP2'!N2+'STP2'!P2)</f>
        <v>4</v>
      </c>
      <c r="C9" s="67">
        <f>IF(A9="","",'STP2'!M2+'STP2'!O2+'STP2'!Q2)</f>
        <v>0</v>
      </c>
      <c r="D9" s="137">
        <f>IF(A9="","",'STP2'!L2)</f>
        <v>0</v>
      </c>
      <c r="E9" s="138">
        <f>IF(A9="","",'STP2'!M2)</f>
        <v>0</v>
      </c>
      <c r="F9" s="87">
        <f>IF(A9="","",'STP2'!N2)</f>
        <v>0</v>
      </c>
      <c r="G9" s="87">
        <f>IF(A9="","",'STP2'!O2)</f>
        <v>0</v>
      </c>
      <c r="H9" s="87">
        <f>IF(A9="","",'STP2'!P2)</f>
        <v>4</v>
      </c>
      <c r="I9" s="87">
        <f>IF(A9="","",'STP2'!Q2)</f>
        <v>0</v>
      </c>
      <c r="J9" s="62">
        <f t="shared" ref="J9:J30" si="0">IF(A9="","",D9+F9+H9)</f>
        <v>4</v>
      </c>
      <c r="K9" s="61">
        <f>IF(A9="","",'STP2'!R2)</f>
        <v>0</v>
      </c>
      <c r="L9" s="61">
        <f>IF(A9="","",'STP2'!S2)</f>
        <v>0</v>
      </c>
      <c r="M9" s="67">
        <f>IF(A9="","",'STP2'!T2)</f>
        <v>0</v>
      </c>
      <c r="N9" s="150">
        <f>IF(ISNUMBER(SEARCH("-D",$A9)),1,0)</f>
        <v>0</v>
      </c>
      <c r="O9" s="150">
        <f>IF(N9=0,0,J9)</f>
        <v>0</v>
      </c>
      <c r="P9" s="151"/>
      <c r="Q9" s="152"/>
      <c r="R9" s="152"/>
      <c r="S9" s="153"/>
      <c r="T9" s="171">
        <f>IF(ISNUMBER(SEARCH("-D",$A9)),$D9,0)</f>
        <v>0</v>
      </c>
      <c r="U9" s="172">
        <f>IF(ISNUMBER(SEARCH("-D",$A9)),$F9,0)</f>
        <v>0</v>
      </c>
      <c r="V9" s="172">
        <f>IF(ISNUMBER(SEARCH("-D",$A9)),$H9,0)</f>
        <v>0</v>
      </c>
      <c r="X9" s="220">
        <f>IF(Y9&gt;0,Y9,Z9)</f>
        <v>0</v>
      </c>
      <c r="Y9" s="224">
        <f>'STP2'!AT2</f>
        <v>0</v>
      </c>
      <c r="Z9" s="220"/>
    </row>
    <row r="10" spans="1:75" x14ac:dyDescent="0.3">
      <c r="A10" s="110" t="str">
        <f>IF('STP2'!J3="X","",'STP2'!J3)</f>
        <v/>
      </c>
      <c r="B10" s="66" t="str">
        <f>IF(A10="","",'STP2'!L3+'STP2'!N3+'STP2'!P3)</f>
        <v/>
      </c>
      <c r="C10" s="67" t="str">
        <f>IF(A10="","",'STP2'!M3+'STP2'!O3+'STP2'!Q3)</f>
        <v/>
      </c>
      <c r="D10" s="137" t="str">
        <f>IF(A10="","",'STP2'!L3)</f>
        <v/>
      </c>
      <c r="E10" s="138" t="str">
        <f>IF(A10="","",'STP2'!M3)</f>
        <v/>
      </c>
      <c r="F10" s="87" t="str">
        <f>IF(A10="","",'STP2'!N3)</f>
        <v/>
      </c>
      <c r="G10" s="87" t="str">
        <f>IF(A10="","",'STP2'!O3)</f>
        <v/>
      </c>
      <c r="H10" s="87" t="str">
        <f>IF(A10="","",'STP2'!P3)</f>
        <v/>
      </c>
      <c r="I10" s="87" t="str">
        <f>IF(A10="","",'STP2'!Q3)</f>
        <v/>
      </c>
      <c r="J10" s="62" t="str">
        <f t="shared" si="0"/>
        <v/>
      </c>
      <c r="K10" s="61" t="str">
        <f>IF(A10="","",'STP2'!R3)</f>
        <v/>
      </c>
      <c r="L10" s="61" t="str">
        <f>IF(A10="","",'STP2'!S3)</f>
        <v/>
      </c>
      <c r="M10" s="67" t="str">
        <f>IF(A10="","",'STP2'!T3)</f>
        <v/>
      </c>
      <c r="N10" s="150">
        <f t="shared" ref="N10:N30" si="1">IF(ISNUMBER(SEARCH("-D",$A10)),1,0)</f>
        <v>0</v>
      </c>
      <c r="O10" s="150">
        <f t="shared" ref="O10:O30" si="2">IF(N10=0,0,J10)</f>
        <v>0</v>
      </c>
      <c r="P10" s="154"/>
      <c r="Q10" s="155"/>
      <c r="R10" s="155"/>
      <c r="S10" s="153"/>
      <c r="T10" s="173">
        <f t="shared" ref="T10:T30" si="3">IF(ISNUMBER(SEARCH("-D",$A10)),$D10,0)</f>
        <v>0</v>
      </c>
      <c r="U10" s="174">
        <f t="shared" ref="U10:U30" si="4">IF(ISNUMBER(SEARCH("-D",$A10)),$F10,0)</f>
        <v>0</v>
      </c>
      <c r="V10" s="174">
        <f t="shared" ref="V10:V30" si="5">IF(ISNUMBER(SEARCH("-D",$A10)),$H10,0)</f>
        <v>0</v>
      </c>
      <c r="X10" s="220" t="str">
        <f t="shared" ref="X10:X30" si="6">IF(Y10&gt;0,Y10,Z10)</f>
        <v/>
      </c>
      <c r="Y10" s="224" t="str">
        <f>'STP2'!AT3</f>
        <v/>
      </c>
      <c r="Z10" s="220"/>
    </row>
    <row r="11" spans="1:75" x14ac:dyDescent="0.3">
      <c r="A11" s="110" t="str">
        <f>IF('STP2'!J4="X","",'STP2'!J4)</f>
        <v/>
      </c>
      <c r="B11" s="66" t="str">
        <f>IF(A11="","",'STP2'!L4+'STP2'!N4+'STP2'!P4)</f>
        <v/>
      </c>
      <c r="C11" s="67" t="str">
        <f>IF(A11="","",'STP2'!M4+'STP2'!O4+'STP2'!Q4)</f>
        <v/>
      </c>
      <c r="D11" s="137" t="str">
        <f>IF(A11="","",'STP2'!L4)</f>
        <v/>
      </c>
      <c r="E11" s="138" t="str">
        <f>IF(A11="","",'STP2'!M4)</f>
        <v/>
      </c>
      <c r="F11" s="87" t="str">
        <f>IF(A11="","",'STP2'!N4)</f>
        <v/>
      </c>
      <c r="G11" s="87" t="str">
        <f>IF(A11="","",'STP2'!O4)</f>
        <v/>
      </c>
      <c r="H11" s="87" t="str">
        <f>IF(A11="","",'STP2'!P4)</f>
        <v/>
      </c>
      <c r="I11" s="87" t="str">
        <f>IF(A11="","",'STP2'!Q4)</f>
        <v/>
      </c>
      <c r="J11" s="62" t="str">
        <f t="shared" si="0"/>
        <v/>
      </c>
      <c r="K11" s="61" t="str">
        <f>IF(A11="","",'STP2'!R4)</f>
        <v/>
      </c>
      <c r="L11" s="61" t="str">
        <f>IF(A11="","",'STP2'!S4)</f>
        <v/>
      </c>
      <c r="M11" s="67" t="str">
        <f>IF(A11="","",'STP2'!T4)</f>
        <v/>
      </c>
      <c r="N11" s="150">
        <f t="shared" si="1"/>
        <v>0</v>
      </c>
      <c r="O11" s="150">
        <f t="shared" si="2"/>
        <v>0</v>
      </c>
      <c r="P11" s="154"/>
      <c r="Q11" s="155"/>
      <c r="R11" s="155"/>
      <c r="S11" s="153"/>
      <c r="T11" s="173">
        <f t="shared" si="3"/>
        <v>0</v>
      </c>
      <c r="U11" s="174">
        <f t="shared" si="4"/>
        <v>0</v>
      </c>
      <c r="V11" s="174">
        <f t="shared" si="5"/>
        <v>0</v>
      </c>
      <c r="X11" s="220" t="str">
        <f t="shared" si="6"/>
        <v/>
      </c>
      <c r="Y11" s="224" t="str">
        <f>'STP2'!AT4</f>
        <v/>
      </c>
      <c r="Z11" s="220"/>
    </row>
    <row r="12" spans="1:75" x14ac:dyDescent="0.3">
      <c r="A12" s="110" t="str">
        <f>IF('STP2'!J5="X","",'STP2'!J5)</f>
        <v/>
      </c>
      <c r="B12" s="66" t="str">
        <f>IF(A12="","",'STP2'!L5+'STP2'!N5+'STP2'!P5)</f>
        <v/>
      </c>
      <c r="C12" s="67" t="str">
        <f>IF(A12="","",'STP2'!M5+'STP2'!O5+'STP2'!Q5)</f>
        <v/>
      </c>
      <c r="D12" s="137" t="str">
        <f>IF(A12="","",'STP2'!L5)</f>
        <v/>
      </c>
      <c r="E12" s="138" t="str">
        <f>IF(A12="","",'STP2'!M5)</f>
        <v/>
      </c>
      <c r="F12" s="87" t="str">
        <f>IF(A12="","",'STP2'!N5)</f>
        <v/>
      </c>
      <c r="G12" s="87" t="str">
        <f>IF(A12="","",'STP2'!O5)</f>
        <v/>
      </c>
      <c r="H12" s="87" t="str">
        <f>IF(A12="","",'STP2'!P5)</f>
        <v/>
      </c>
      <c r="I12" s="87" t="str">
        <f>IF(A12="","",'STP2'!Q5)</f>
        <v/>
      </c>
      <c r="J12" s="62" t="str">
        <f t="shared" si="0"/>
        <v/>
      </c>
      <c r="K12" s="61" t="str">
        <f>IF(A12="","",'STP2'!R5)</f>
        <v/>
      </c>
      <c r="L12" s="61" t="str">
        <f>IF(A12="","",'STP2'!S5)</f>
        <v/>
      </c>
      <c r="M12" s="67" t="str">
        <f>IF(A12="","",'STP2'!T5)</f>
        <v/>
      </c>
      <c r="N12" s="150">
        <f t="shared" si="1"/>
        <v>0</v>
      </c>
      <c r="O12" s="150">
        <f t="shared" si="2"/>
        <v>0</v>
      </c>
      <c r="P12" s="154"/>
      <c r="Q12" s="155"/>
      <c r="R12" s="155"/>
      <c r="S12" s="153"/>
      <c r="T12" s="173">
        <f t="shared" si="3"/>
        <v>0</v>
      </c>
      <c r="U12" s="174">
        <f t="shared" si="4"/>
        <v>0</v>
      </c>
      <c r="V12" s="174">
        <f t="shared" si="5"/>
        <v>0</v>
      </c>
      <c r="X12" s="220" t="str">
        <f t="shared" si="6"/>
        <v/>
      </c>
      <c r="Y12" s="224" t="str">
        <f>'STP2'!AT5</f>
        <v/>
      </c>
      <c r="Z12" s="220"/>
    </row>
    <row r="13" spans="1:75" x14ac:dyDescent="0.3">
      <c r="A13" s="110" t="str">
        <f>IF('STP2'!J6="X","",'STP2'!J6)</f>
        <v/>
      </c>
      <c r="B13" s="66" t="str">
        <f>IF(A13="","",'STP2'!L6+'STP2'!N6+'STP2'!P6)</f>
        <v/>
      </c>
      <c r="C13" s="67" t="str">
        <f>IF(A13="","",'STP2'!M6+'STP2'!O6+'STP2'!Q6)</f>
        <v/>
      </c>
      <c r="D13" s="137" t="str">
        <f>IF(A13="","",'STP2'!L6)</f>
        <v/>
      </c>
      <c r="E13" s="138" t="str">
        <f>IF(A13="","",'STP2'!M6)</f>
        <v/>
      </c>
      <c r="F13" s="87" t="str">
        <f>IF(A13="","",'STP2'!N6)</f>
        <v/>
      </c>
      <c r="G13" s="87" t="str">
        <f>IF(A13="","",'STP2'!O6)</f>
        <v/>
      </c>
      <c r="H13" s="87" t="str">
        <f>IF(A13="","",'STP2'!P6)</f>
        <v/>
      </c>
      <c r="I13" s="87" t="str">
        <f>IF(A13="","",'STP2'!Q6)</f>
        <v/>
      </c>
      <c r="J13" s="62" t="str">
        <f t="shared" si="0"/>
        <v/>
      </c>
      <c r="K13" s="61" t="str">
        <f>IF(A13="","",'STP2'!R6)</f>
        <v/>
      </c>
      <c r="L13" s="61" t="str">
        <f>IF(A13="","",'STP2'!S6)</f>
        <v/>
      </c>
      <c r="M13" s="67" t="str">
        <f>IF(A13="","",'STP2'!T6)</f>
        <v/>
      </c>
      <c r="N13" s="150">
        <f t="shared" si="1"/>
        <v>0</v>
      </c>
      <c r="O13" s="150">
        <f t="shared" si="2"/>
        <v>0</v>
      </c>
      <c r="P13" s="154"/>
      <c r="Q13" s="155"/>
      <c r="R13" s="155"/>
      <c r="S13" s="153"/>
      <c r="T13" s="173">
        <f t="shared" si="3"/>
        <v>0</v>
      </c>
      <c r="U13" s="174">
        <f t="shared" si="4"/>
        <v>0</v>
      </c>
      <c r="V13" s="174">
        <f t="shared" si="5"/>
        <v>0</v>
      </c>
      <c r="X13" s="220" t="str">
        <f t="shared" si="6"/>
        <v/>
      </c>
      <c r="Y13" s="224" t="str">
        <f>'STP2'!AT6</f>
        <v/>
      </c>
      <c r="Z13" s="220"/>
    </row>
    <row r="14" spans="1:75" x14ac:dyDescent="0.3">
      <c r="A14" s="110" t="str">
        <f>IF('STP2'!J7="X","",'STP2'!J7)</f>
        <v/>
      </c>
      <c r="B14" s="66" t="str">
        <f>IF(A14="","",'STP2'!L7+'STP2'!N7+'STP2'!P7)</f>
        <v/>
      </c>
      <c r="C14" s="67" t="str">
        <f>IF(A14="","",'STP2'!M7+'STP2'!O7+'STP2'!Q7)</f>
        <v/>
      </c>
      <c r="D14" s="137" t="str">
        <f>IF(A14="","",'STP2'!L7)</f>
        <v/>
      </c>
      <c r="E14" s="138" t="str">
        <f>IF(A14="","",'STP2'!M7)</f>
        <v/>
      </c>
      <c r="F14" s="87" t="str">
        <f>IF(A14="","",'STP2'!N7)</f>
        <v/>
      </c>
      <c r="G14" s="87" t="str">
        <f>IF(A14="","",'STP2'!O7)</f>
        <v/>
      </c>
      <c r="H14" s="87" t="str">
        <f>IF(A14="","",'STP2'!P7)</f>
        <v/>
      </c>
      <c r="I14" s="87" t="str">
        <f>IF(A14="","",'STP2'!Q7)</f>
        <v/>
      </c>
      <c r="J14" s="62" t="str">
        <f t="shared" si="0"/>
        <v/>
      </c>
      <c r="K14" s="61" t="str">
        <f>IF(A14="","",'STP2'!R7)</f>
        <v/>
      </c>
      <c r="L14" s="61" t="str">
        <f>IF(A14="","",'STP2'!S7)</f>
        <v/>
      </c>
      <c r="M14" s="67" t="str">
        <f>IF(A14="","",'STP2'!T7)</f>
        <v/>
      </c>
      <c r="N14" s="150">
        <f t="shared" si="1"/>
        <v>0</v>
      </c>
      <c r="O14" s="150">
        <f t="shared" si="2"/>
        <v>0</v>
      </c>
      <c r="P14" s="154"/>
      <c r="Q14" s="155"/>
      <c r="R14" s="155"/>
      <c r="S14" s="153"/>
      <c r="T14" s="173">
        <f t="shared" si="3"/>
        <v>0</v>
      </c>
      <c r="U14" s="174">
        <f t="shared" si="4"/>
        <v>0</v>
      </c>
      <c r="V14" s="174">
        <f t="shared" si="5"/>
        <v>0</v>
      </c>
      <c r="X14" s="220" t="str">
        <f t="shared" si="6"/>
        <v/>
      </c>
      <c r="Y14" s="224" t="str">
        <f>'STP2'!AT7</f>
        <v/>
      </c>
      <c r="Z14" s="220"/>
    </row>
    <row r="15" spans="1:75" x14ac:dyDescent="0.3">
      <c r="A15" s="110" t="str">
        <f>IF('STP2'!J8="X","",'STP2'!J8)</f>
        <v/>
      </c>
      <c r="B15" s="66" t="str">
        <f>IF(A15="","",'STP2'!L8+'STP2'!N8+'STP2'!P8)</f>
        <v/>
      </c>
      <c r="C15" s="67" t="str">
        <f>IF(A15="","",'STP2'!M8+'STP2'!O8+'STP2'!Q8)</f>
        <v/>
      </c>
      <c r="D15" s="137" t="str">
        <f>IF(A15="","",'STP2'!L8)</f>
        <v/>
      </c>
      <c r="E15" s="138" t="str">
        <f>IF(A15="","",'STP2'!M8)</f>
        <v/>
      </c>
      <c r="F15" s="87" t="str">
        <f>IF(A15="","",'STP2'!N8)</f>
        <v/>
      </c>
      <c r="G15" s="87" t="str">
        <f>IF(A15="","",'STP2'!O8)</f>
        <v/>
      </c>
      <c r="H15" s="87" t="str">
        <f>IF(A15="","",'STP2'!P8)</f>
        <v/>
      </c>
      <c r="I15" s="87" t="str">
        <f>IF(A15="","",'STP2'!Q8)</f>
        <v/>
      </c>
      <c r="J15" s="62" t="str">
        <f t="shared" si="0"/>
        <v/>
      </c>
      <c r="K15" s="61" t="str">
        <f>IF(A15="","",'STP2'!R8)</f>
        <v/>
      </c>
      <c r="L15" s="61" t="str">
        <f>IF(A15="","",'STP2'!S8)</f>
        <v/>
      </c>
      <c r="M15" s="67" t="str">
        <f>IF(A15="","",'STP2'!T8)</f>
        <v/>
      </c>
      <c r="N15" s="150">
        <f t="shared" si="1"/>
        <v>0</v>
      </c>
      <c r="O15" s="150">
        <f t="shared" si="2"/>
        <v>0</v>
      </c>
      <c r="P15" s="154"/>
      <c r="Q15" s="155"/>
      <c r="R15" s="155"/>
      <c r="S15" s="153"/>
      <c r="T15" s="173">
        <f t="shared" si="3"/>
        <v>0</v>
      </c>
      <c r="U15" s="174">
        <f t="shared" si="4"/>
        <v>0</v>
      </c>
      <c r="V15" s="174">
        <f t="shared" si="5"/>
        <v>0</v>
      </c>
      <c r="X15" s="220" t="str">
        <f t="shared" si="6"/>
        <v/>
      </c>
      <c r="Y15" s="224" t="str">
        <f>'STP2'!AT8</f>
        <v/>
      </c>
      <c r="Z15" s="220"/>
    </row>
    <row r="16" spans="1:75" x14ac:dyDescent="0.3">
      <c r="A16" s="110" t="str">
        <f>IF('STP2'!J9="X","",'STP2'!J9)</f>
        <v/>
      </c>
      <c r="B16" s="66" t="str">
        <f>IF(A16="","",'STP2'!L9+'STP2'!N9+'STP2'!P9)</f>
        <v/>
      </c>
      <c r="C16" s="67" t="str">
        <f>IF(A16="","",'STP2'!M9+'STP2'!O9+'STP2'!Q9)</f>
        <v/>
      </c>
      <c r="D16" s="137" t="str">
        <f>IF(A16="","",'STP2'!L9)</f>
        <v/>
      </c>
      <c r="E16" s="138" t="str">
        <f>IF(A16="","",'STP2'!M9)</f>
        <v/>
      </c>
      <c r="F16" s="87" t="str">
        <f>IF(A16="","",'STP2'!N9)</f>
        <v/>
      </c>
      <c r="G16" s="87" t="str">
        <f>IF(A16="","",'STP2'!O9)</f>
        <v/>
      </c>
      <c r="H16" s="87" t="str">
        <f>IF(A16="","",'STP2'!P9)</f>
        <v/>
      </c>
      <c r="I16" s="87" t="str">
        <f>IF(A16="","",'STP2'!Q9)</f>
        <v/>
      </c>
      <c r="J16" s="62" t="str">
        <f t="shared" si="0"/>
        <v/>
      </c>
      <c r="K16" s="61" t="str">
        <f>IF(A16="","",'STP2'!R9)</f>
        <v/>
      </c>
      <c r="L16" s="61" t="str">
        <f>IF(A16="","",'STP2'!S9)</f>
        <v/>
      </c>
      <c r="M16" s="67" t="str">
        <f>IF(A16="","",'STP2'!T9)</f>
        <v/>
      </c>
      <c r="N16" s="150">
        <f t="shared" si="1"/>
        <v>0</v>
      </c>
      <c r="O16" s="150">
        <f t="shared" si="2"/>
        <v>0</v>
      </c>
      <c r="P16" s="154"/>
      <c r="Q16" s="155"/>
      <c r="R16" s="155"/>
      <c r="S16" s="153"/>
      <c r="T16" s="173">
        <f t="shared" si="3"/>
        <v>0</v>
      </c>
      <c r="U16" s="174">
        <f t="shared" si="4"/>
        <v>0</v>
      </c>
      <c r="V16" s="174">
        <f t="shared" si="5"/>
        <v>0</v>
      </c>
      <c r="X16" s="220" t="str">
        <f t="shared" si="6"/>
        <v/>
      </c>
      <c r="Y16" s="224" t="str">
        <f>'STP2'!AT9</f>
        <v/>
      </c>
      <c r="Z16" s="220"/>
    </row>
    <row r="17" spans="1:26" x14ac:dyDescent="0.3">
      <c r="A17" s="110" t="str">
        <f>IF('STP2'!J10="X","",'STP2'!J10)</f>
        <v/>
      </c>
      <c r="B17" s="66" t="str">
        <f>IF(A17="","",'STP2'!L10+'STP2'!N10+'STP2'!P10)</f>
        <v/>
      </c>
      <c r="C17" s="67" t="str">
        <f>IF(A17="","",'STP2'!M10+'STP2'!O10+'STP2'!Q10)</f>
        <v/>
      </c>
      <c r="D17" s="137" t="str">
        <f>IF(A17="","",'STP2'!L10)</f>
        <v/>
      </c>
      <c r="E17" s="138" t="str">
        <f>IF(A17="","",'STP2'!M10)</f>
        <v/>
      </c>
      <c r="F17" s="87" t="str">
        <f>IF(A17="","",'STP2'!N10)</f>
        <v/>
      </c>
      <c r="G17" s="87" t="str">
        <f>IF(A17="","",'STP2'!O10)</f>
        <v/>
      </c>
      <c r="H17" s="87" t="str">
        <f>IF(A17="","",'STP2'!P10)</f>
        <v/>
      </c>
      <c r="I17" s="87" t="str">
        <f>IF(A17="","",'STP2'!Q10)</f>
        <v/>
      </c>
      <c r="J17" s="62" t="str">
        <f t="shared" si="0"/>
        <v/>
      </c>
      <c r="K17" s="61" t="str">
        <f>IF(A17="","",'STP2'!R10)</f>
        <v/>
      </c>
      <c r="L17" s="61" t="str">
        <f>IF(A17="","",'STP2'!S10)</f>
        <v/>
      </c>
      <c r="M17" s="67" t="str">
        <f>IF(A17="","",'STP2'!T10)</f>
        <v/>
      </c>
      <c r="N17" s="150">
        <f t="shared" si="1"/>
        <v>0</v>
      </c>
      <c r="O17" s="150">
        <f t="shared" si="2"/>
        <v>0</v>
      </c>
      <c r="P17" s="154"/>
      <c r="Q17" s="155"/>
      <c r="R17" s="155"/>
      <c r="S17" s="153"/>
      <c r="T17" s="173">
        <f t="shared" si="3"/>
        <v>0</v>
      </c>
      <c r="U17" s="174">
        <f t="shared" si="4"/>
        <v>0</v>
      </c>
      <c r="V17" s="174">
        <f t="shared" si="5"/>
        <v>0</v>
      </c>
      <c r="X17" s="220" t="str">
        <f t="shared" si="6"/>
        <v/>
      </c>
      <c r="Y17" s="224" t="str">
        <f>'STP2'!AT10</f>
        <v/>
      </c>
      <c r="Z17" s="220"/>
    </row>
    <row r="18" spans="1:26" x14ac:dyDescent="0.3">
      <c r="A18" s="110" t="str">
        <f>IF('STP2'!J11="X","",'STP2'!J11)</f>
        <v/>
      </c>
      <c r="B18" s="66" t="str">
        <f>IF(A18="","",'STP2'!L11+'STP2'!N11+'STP2'!P11)</f>
        <v/>
      </c>
      <c r="C18" s="67" t="str">
        <f>IF(A18="","",'STP2'!M11+'STP2'!O11+'STP2'!Q11)</f>
        <v/>
      </c>
      <c r="D18" s="137" t="str">
        <f>IF(A18="","",'STP2'!L11)</f>
        <v/>
      </c>
      <c r="E18" s="138" t="str">
        <f>IF(A18="","",'STP2'!M11)</f>
        <v/>
      </c>
      <c r="F18" s="87" t="str">
        <f>IF(A18="","",'STP2'!N11)</f>
        <v/>
      </c>
      <c r="G18" s="87" t="str">
        <f>IF(A18="","",'STP2'!O11)</f>
        <v/>
      </c>
      <c r="H18" s="87" t="str">
        <f>IF(A18="","",'STP2'!P11)</f>
        <v/>
      </c>
      <c r="I18" s="87" t="str">
        <f>IF(A18="","",'STP2'!Q11)</f>
        <v/>
      </c>
      <c r="J18" s="62" t="str">
        <f t="shared" si="0"/>
        <v/>
      </c>
      <c r="K18" s="61" t="str">
        <f>IF(A18="","",'STP2'!R11)</f>
        <v/>
      </c>
      <c r="L18" s="61" t="str">
        <f>IF(A18="","",'STP2'!S11)</f>
        <v/>
      </c>
      <c r="M18" s="67" t="str">
        <f>IF(A18="","",'STP2'!T11)</f>
        <v/>
      </c>
      <c r="N18" s="150">
        <f t="shared" si="1"/>
        <v>0</v>
      </c>
      <c r="O18" s="150">
        <f t="shared" si="2"/>
        <v>0</v>
      </c>
      <c r="P18" s="154"/>
      <c r="Q18" s="155"/>
      <c r="R18" s="155"/>
      <c r="S18" s="153"/>
      <c r="T18" s="173">
        <f t="shared" si="3"/>
        <v>0</v>
      </c>
      <c r="U18" s="174">
        <f t="shared" si="4"/>
        <v>0</v>
      </c>
      <c r="V18" s="174">
        <f t="shared" si="5"/>
        <v>0</v>
      </c>
      <c r="X18" s="220" t="str">
        <f t="shared" si="6"/>
        <v/>
      </c>
      <c r="Y18" s="224" t="str">
        <f>'STP2'!AT11</f>
        <v/>
      </c>
      <c r="Z18" s="220"/>
    </row>
    <row r="19" spans="1:26" x14ac:dyDescent="0.3">
      <c r="A19" s="110" t="str">
        <f>IF('STP2'!J12="X","",'STP2'!J12)</f>
        <v/>
      </c>
      <c r="B19" s="66" t="str">
        <f>IF(A19="","",'STP2'!L12+'STP2'!N12+'STP2'!P12)</f>
        <v/>
      </c>
      <c r="C19" s="67" t="str">
        <f>IF(A19="","",'STP2'!M12+'STP2'!O12+'STP2'!Q12)</f>
        <v/>
      </c>
      <c r="D19" s="137" t="str">
        <f>IF(A19="","",'STP2'!L12)</f>
        <v/>
      </c>
      <c r="E19" s="138" t="str">
        <f>IF(A19="","",'STP2'!M12)</f>
        <v/>
      </c>
      <c r="F19" s="87" t="str">
        <f>IF(A19="","",'STP2'!N12)</f>
        <v/>
      </c>
      <c r="G19" s="87" t="str">
        <f>IF(A19="","",'STP2'!O12)</f>
        <v/>
      </c>
      <c r="H19" s="87" t="str">
        <f>IF(A19="","",'STP2'!P12)</f>
        <v/>
      </c>
      <c r="I19" s="87" t="str">
        <f>IF(A19="","",'STP2'!Q12)</f>
        <v/>
      </c>
      <c r="J19" s="62" t="str">
        <f t="shared" si="0"/>
        <v/>
      </c>
      <c r="K19" s="61" t="str">
        <f>IF(A19="","",'STP2'!R12)</f>
        <v/>
      </c>
      <c r="L19" s="61" t="str">
        <f>IF(A19="","",'STP2'!S12)</f>
        <v/>
      </c>
      <c r="M19" s="67" t="str">
        <f>IF(A19="","",'STP2'!T12)</f>
        <v/>
      </c>
      <c r="N19" s="150">
        <f t="shared" si="1"/>
        <v>0</v>
      </c>
      <c r="O19" s="150">
        <f t="shared" si="2"/>
        <v>0</v>
      </c>
      <c r="P19" s="154"/>
      <c r="Q19" s="155"/>
      <c r="R19" s="155"/>
      <c r="S19" s="153"/>
      <c r="T19" s="173">
        <f t="shared" si="3"/>
        <v>0</v>
      </c>
      <c r="U19" s="174">
        <f t="shared" si="4"/>
        <v>0</v>
      </c>
      <c r="V19" s="174">
        <f t="shared" si="5"/>
        <v>0</v>
      </c>
      <c r="X19" s="220" t="str">
        <f t="shared" si="6"/>
        <v/>
      </c>
      <c r="Y19" s="224" t="str">
        <f>'STP2'!AT12</f>
        <v/>
      </c>
      <c r="Z19" s="220"/>
    </row>
    <row r="20" spans="1:26" x14ac:dyDescent="0.3">
      <c r="A20" s="110" t="str">
        <f>IF('STP2'!J13="X","",'STP2'!J13)</f>
        <v/>
      </c>
      <c r="B20" s="66" t="str">
        <f>IF(A20="","",'STP2'!L13+'STP2'!N13+'STP2'!P13)</f>
        <v/>
      </c>
      <c r="C20" s="67" t="str">
        <f>IF(A20="","",'STP2'!M13+'STP2'!O13+'STP2'!Q13)</f>
        <v/>
      </c>
      <c r="D20" s="137" t="str">
        <f>IF(A20="","",'STP2'!L13)</f>
        <v/>
      </c>
      <c r="E20" s="138" t="str">
        <f>IF(A20="","",'STP2'!M13)</f>
        <v/>
      </c>
      <c r="F20" s="87" t="str">
        <f>IF(A20="","",'STP2'!N13)</f>
        <v/>
      </c>
      <c r="G20" s="87" t="str">
        <f>IF(A20="","",'STP2'!O13)</f>
        <v/>
      </c>
      <c r="H20" s="87" t="str">
        <f>IF(A20="","",'STP2'!P13)</f>
        <v/>
      </c>
      <c r="I20" s="87" t="str">
        <f>IF(A20="","",'STP2'!Q13)</f>
        <v/>
      </c>
      <c r="J20" s="62" t="str">
        <f t="shared" si="0"/>
        <v/>
      </c>
      <c r="K20" s="61" t="str">
        <f>IF(A20="","",'STP2'!R13)</f>
        <v/>
      </c>
      <c r="L20" s="61" t="str">
        <f>IF(A20="","",'STP2'!S13)</f>
        <v/>
      </c>
      <c r="M20" s="67" t="str">
        <f>IF(A20="","",'STP2'!T13)</f>
        <v/>
      </c>
      <c r="N20" s="150">
        <f t="shared" si="1"/>
        <v>0</v>
      </c>
      <c r="O20" s="150">
        <f t="shared" si="2"/>
        <v>0</v>
      </c>
      <c r="P20" s="154"/>
      <c r="Q20" s="155"/>
      <c r="R20" s="155"/>
      <c r="S20" s="153"/>
      <c r="T20" s="173">
        <f t="shared" si="3"/>
        <v>0</v>
      </c>
      <c r="U20" s="174">
        <f t="shared" si="4"/>
        <v>0</v>
      </c>
      <c r="V20" s="174">
        <f t="shared" si="5"/>
        <v>0</v>
      </c>
      <c r="X20" s="220" t="str">
        <f t="shared" si="6"/>
        <v/>
      </c>
      <c r="Y20" s="224" t="str">
        <f>'STP2'!AT13</f>
        <v/>
      </c>
      <c r="Z20" s="220"/>
    </row>
    <row r="21" spans="1:26" x14ac:dyDescent="0.3">
      <c r="A21" s="110" t="str">
        <f>IF('STP2'!J14="X","",'STP2'!J14)</f>
        <v/>
      </c>
      <c r="B21" s="66" t="str">
        <f>IF(A21="","",'STP2'!L14+'STP2'!N14+'STP2'!P14)</f>
        <v/>
      </c>
      <c r="C21" s="67" t="str">
        <f>IF(A21="","",'STP2'!M14+'STP2'!O14+'STP2'!Q14)</f>
        <v/>
      </c>
      <c r="D21" s="86" t="str">
        <f>IF(A21="","",'STP2'!L14)</f>
        <v/>
      </c>
      <c r="E21" s="87" t="str">
        <f>IF(A21="","",'STP2'!M14)</f>
        <v/>
      </c>
      <c r="F21" s="87" t="str">
        <f>IF(A21="","",'STP2'!N14)</f>
        <v/>
      </c>
      <c r="G21" s="87" t="str">
        <f>IF(A21="","",'STP2'!O14)</f>
        <v/>
      </c>
      <c r="H21" s="87" t="str">
        <f>IF(A21="","",'STP2'!P14)</f>
        <v/>
      </c>
      <c r="I21" s="87" t="str">
        <f>IF(A21="","",'STP2'!Q14)</f>
        <v/>
      </c>
      <c r="J21" s="62" t="str">
        <f t="shared" si="0"/>
        <v/>
      </c>
      <c r="K21" s="61" t="str">
        <f>IF(A21="","",'STP2'!R14)</f>
        <v/>
      </c>
      <c r="L21" s="61" t="str">
        <f>IF(A21="","",'STP2'!S14)</f>
        <v/>
      </c>
      <c r="M21" s="67" t="str">
        <f>IF(A21="","",'STP2'!T14)</f>
        <v/>
      </c>
      <c r="N21" s="150">
        <f t="shared" si="1"/>
        <v>0</v>
      </c>
      <c r="O21" s="150">
        <f t="shared" si="2"/>
        <v>0</v>
      </c>
      <c r="P21" s="154"/>
      <c r="Q21" s="155"/>
      <c r="R21" s="155"/>
      <c r="S21" s="153"/>
      <c r="T21" s="173">
        <f t="shared" si="3"/>
        <v>0</v>
      </c>
      <c r="U21" s="174">
        <f t="shared" si="4"/>
        <v>0</v>
      </c>
      <c r="V21" s="174">
        <f t="shared" si="5"/>
        <v>0</v>
      </c>
      <c r="X21" s="220" t="str">
        <f t="shared" si="6"/>
        <v/>
      </c>
      <c r="Y21" s="224" t="str">
        <f>'STP2'!AT14</f>
        <v/>
      </c>
      <c r="Z21" s="220"/>
    </row>
    <row r="22" spans="1:26" x14ac:dyDescent="0.3">
      <c r="A22" s="110" t="str">
        <f>IF('STP2'!J15="X","",'STP2'!J15)</f>
        <v/>
      </c>
      <c r="B22" s="66" t="str">
        <f>IF(A22="","",'STP2'!L15+'STP2'!N15+'STP2'!P15)</f>
        <v/>
      </c>
      <c r="C22" s="67" t="str">
        <f>IF(A22="","",'STP2'!M15+'STP2'!O15+'STP2'!Q15)</f>
        <v/>
      </c>
      <c r="D22" s="86" t="str">
        <f>IF(A22="","",'STP2'!L15)</f>
        <v/>
      </c>
      <c r="E22" s="87" t="str">
        <f>IF(A22="","",'STP2'!M15)</f>
        <v/>
      </c>
      <c r="F22" s="87" t="str">
        <f>IF(A22="","",'STP2'!N15)</f>
        <v/>
      </c>
      <c r="G22" s="87" t="str">
        <f>IF(A22="","",'STP2'!O15)</f>
        <v/>
      </c>
      <c r="H22" s="87" t="str">
        <f>IF(A22="","",'STP2'!P15)</f>
        <v/>
      </c>
      <c r="I22" s="87" t="str">
        <f>IF(A22="","",'STP2'!Q15)</f>
        <v/>
      </c>
      <c r="J22" s="62" t="str">
        <f t="shared" si="0"/>
        <v/>
      </c>
      <c r="K22" s="61" t="str">
        <f>IF(A22="","",'STP2'!R15)</f>
        <v/>
      </c>
      <c r="L22" s="61" t="str">
        <f>IF(A22="","",'STP2'!S15)</f>
        <v/>
      </c>
      <c r="M22" s="67" t="str">
        <f>IF(A22="","",'STP2'!T15)</f>
        <v/>
      </c>
      <c r="N22" s="150">
        <f t="shared" si="1"/>
        <v>0</v>
      </c>
      <c r="O22" s="150">
        <f t="shared" si="2"/>
        <v>0</v>
      </c>
      <c r="P22" s="154"/>
      <c r="Q22" s="155"/>
      <c r="R22" s="155"/>
      <c r="S22" s="153"/>
      <c r="T22" s="173">
        <f t="shared" si="3"/>
        <v>0</v>
      </c>
      <c r="U22" s="174">
        <f t="shared" si="4"/>
        <v>0</v>
      </c>
      <c r="V22" s="174">
        <f t="shared" si="5"/>
        <v>0</v>
      </c>
      <c r="X22" s="220" t="str">
        <f t="shared" si="6"/>
        <v/>
      </c>
      <c r="Y22" s="224" t="str">
        <f>'STP2'!AT15</f>
        <v/>
      </c>
      <c r="Z22" s="220"/>
    </row>
    <row r="23" spans="1:26" x14ac:dyDescent="0.3">
      <c r="A23" s="110" t="str">
        <f>IF('STP2'!J16="X","",'STP2'!J16)</f>
        <v/>
      </c>
      <c r="B23" s="66" t="str">
        <f>IF(A23="","",'STP2'!L16+'STP2'!N16+'STP2'!P16)</f>
        <v/>
      </c>
      <c r="C23" s="67" t="str">
        <f>IF(A23="","",'STP2'!M16+'STP2'!O16+'STP2'!Q16)</f>
        <v/>
      </c>
      <c r="D23" s="86" t="str">
        <f>IF(A23="","",'STP2'!L16)</f>
        <v/>
      </c>
      <c r="E23" s="87" t="str">
        <f>IF(A23="","",'STP2'!M16)</f>
        <v/>
      </c>
      <c r="F23" s="87" t="str">
        <f>IF(A23="","",'STP2'!N16)</f>
        <v/>
      </c>
      <c r="G23" s="87" t="str">
        <f>IF(A23="","",'STP2'!O16)</f>
        <v/>
      </c>
      <c r="H23" s="87" t="str">
        <f>IF(A23="","",'STP2'!P16)</f>
        <v/>
      </c>
      <c r="I23" s="87" t="str">
        <f>IF(A23="","",'STP2'!Q16)</f>
        <v/>
      </c>
      <c r="J23" s="62" t="str">
        <f t="shared" si="0"/>
        <v/>
      </c>
      <c r="K23" s="61" t="str">
        <f>IF(A23="","",'STP2'!R16)</f>
        <v/>
      </c>
      <c r="L23" s="61" t="str">
        <f>IF(A23="","",'STP2'!S16)</f>
        <v/>
      </c>
      <c r="M23" s="67" t="str">
        <f>IF(A23="","",'STP2'!T16)</f>
        <v/>
      </c>
      <c r="N23" s="150">
        <f t="shared" si="1"/>
        <v>0</v>
      </c>
      <c r="O23" s="150">
        <f t="shared" si="2"/>
        <v>0</v>
      </c>
      <c r="P23" s="154"/>
      <c r="Q23" s="155"/>
      <c r="R23" s="155"/>
      <c r="S23" s="153"/>
      <c r="T23" s="173">
        <f t="shared" si="3"/>
        <v>0</v>
      </c>
      <c r="U23" s="174">
        <f t="shared" si="4"/>
        <v>0</v>
      </c>
      <c r="V23" s="174">
        <f t="shared" si="5"/>
        <v>0</v>
      </c>
      <c r="X23" s="220" t="str">
        <f t="shared" si="6"/>
        <v/>
      </c>
      <c r="Y23" s="224" t="str">
        <f>'STP2'!AT16</f>
        <v/>
      </c>
      <c r="Z23" s="220"/>
    </row>
    <row r="24" spans="1:26" x14ac:dyDescent="0.3">
      <c r="A24" s="110" t="str">
        <f>IF('STP2'!J17="X","",'STP2'!J17)</f>
        <v/>
      </c>
      <c r="B24" s="66" t="str">
        <f>IF(A24="","",'STP2'!L17+'STP2'!N17+'STP2'!P17)</f>
        <v/>
      </c>
      <c r="C24" s="67" t="str">
        <f>IF(A24="","",'STP2'!M17+'STP2'!O17+'STP2'!Q17)</f>
        <v/>
      </c>
      <c r="D24" s="86" t="str">
        <f>IF(A24="","",'STP2'!L17)</f>
        <v/>
      </c>
      <c r="E24" s="87" t="str">
        <f>IF(A24="","",'STP2'!M17)</f>
        <v/>
      </c>
      <c r="F24" s="87" t="str">
        <f>IF(A24="","",'STP2'!N17)</f>
        <v/>
      </c>
      <c r="G24" s="87" t="str">
        <f>IF(A24="","",'STP2'!O17)</f>
        <v/>
      </c>
      <c r="H24" s="87" t="str">
        <f>IF(A24="","",'STP2'!P17)</f>
        <v/>
      </c>
      <c r="I24" s="87" t="str">
        <f>IF(A24="","",'STP2'!Q17)</f>
        <v/>
      </c>
      <c r="J24" s="62" t="str">
        <f t="shared" si="0"/>
        <v/>
      </c>
      <c r="K24" s="61" t="str">
        <f>IF(A24="","",'STP2'!R17)</f>
        <v/>
      </c>
      <c r="L24" s="61" t="str">
        <f>IF(A24="","",'STP2'!S17)</f>
        <v/>
      </c>
      <c r="M24" s="67" t="str">
        <f>IF(A24="","",'STP2'!T17)</f>
        <v/>
      </c>
      <c r="N24" s="150">
        <f t="shared" si="1"/>
        <v>0</v>
      </c>
      <c r="O24" s="150">
        <f t="shared" si="2"/>
        <v>0</v>
      </c>
      <c r="P24" s="154"/>
      <c r="Q24" s="155"/>
      <c r="R24" s="155"/>
      <c r="S24" s="153"/>
      <c r="T24" s="173">
        <f t="shared" si="3"/>
        <v>0</v>
      </c>
      <c r="U24" s="174">
        <f t="shared" si="4"/>
        <v>0</v>
      </c>
      <c r="V24" s="174">
        <f t="shared" si="5"/>
        <v>0</v>
      </c>
      <c r="X24" s="220" t="str">
        <f t="shared" si="6"/>
        <v/>
      </c>
      <c r="Y24" s="224" t="str">
        <f>'STP2'!AT17</f>
        <v/>
      </c>
      <c r="Z24" s="220"/>
    </row>
    <row r="25" spans="1:26" x14ac:dyDescent="0.3">
      <c r="A25" s="110" t="str">
        <f>IF('STP2'!J18="X","",'STP2'!J18)</f>
        <v/>
      </c>
      <c r="B25" s="66" t="str">
        <f>IF(A25="","",'STP2'!L18+'STP2'!N18+'STP2'!P18)</f>
        <v/>
      </c>
      <c r="C25" s="67" t="str">
        <f>IF(A25="","",'STP2'!M18+'STP2'!O18+'STP2'!Q18)</f>
        <v/>
      </c>
      <c r="D25" s="86" t="str">
        <f>IF(A25="","",'STP2'!L18)</f>
        <v/>
      </c>
      <c r="E25" s="87" t="str">
        <f>IF(A25="","",'STP2'!M18)</f>
        <v/>
      </c>
      <c r="F25" s="87" t="str">
        <f>IF(A25="","",'STP2'!N18)</f>
        <v/>
      </c>
      <c r="G25" s="87" t="str">
        <f>IF(A25="","",'STP2'!O18)</f>
        <v/>
      </c>
      <c r="H25" s="87" t="str">
        <f>IF(A25="","",'STP2'!P18)</f>
        <v/>
      </c>
      <c r="I25" s="87" t="str">
        <f>IF(A25="","",'STP2'!Q18)</f>
        <v/>
      </c>
      <c r="J25" s="62" t="str">
        <f t="shared" si="0"/>
        <v/>
      </c>
      <c r="K25" s="61" t="str">
        <f>IF(A25="","",'STP2'!R18)</f>
        <v/>
      </c>
      <c r="L25" s="61" t="str">
        <f>IF(A25="","",'STP2'!S18)</f>
        <v/>
      </c>
      <c r="M25" s="67" t="str">
        <f>IF(A25="","",'STP2'!T18)</f>
        <v/>
      </c>
      <c r="N25" s="150">
        <f t="shared" si="1"/>
        <v>0</v>
      </c>
      <c r="O25" s="150">
        <f t="shared" si="2"/>
        <v>0</v>
      </c>
      <c r="P25" s="154"/>
      <c r="Q25" s="155"/>
      <c r="R25" s="155"/>
      <c r="S25" s="153"/>
      <c r="T25" s="173">
        <f t="shared" si="3"/>
        <v>0</v>
      </c>
      <c r="U25" s="174">
        <f t="shared" si="4"/>
        <v>0</v>
      </c>
      <c r="V25" s="174">
        <f t="shared" si="5"/>
        <v>0</v>
      </c>
      <c r="X25" s="220" t="str">
        <f t="shared" si="6"/>
        <v/>
      </c>
      <c r="Y25" s="224" t="str">
        <f>'STP2'!AT18</f>
        <v/>
      </c>
      <c r="Z25" s="220"/>
    </row>
    <row r="26" spans="1:26" x14ac:dyDescent="0.3">
      <c r="A26" s="110" t="str">
        <f>IF('STP2'!J19="X","",'STP2'!J19)</f>
        <v/>
      </c>
      <c r="B26" s="66" t="str">
        <f>IF(A26="","",'STP2'!L19+'STP2'!N19+'STP2'!P19)</f>
        <v/>
      </c>
      <c r="C26" s="67" t="str">
        <f>IF(A26="","",'STP2'!M19+'STP2'!O19+'STP2'!Q19)</f>
        <v/>
      </c>
      <c r="D26" s="86" t="str">
        <f>IF(A26="","",'STP2'!L19)</f>
        <v/>
      </c>
      <c r="E26" s="87" t="str">
        <f>IF(A26="","",'STP2'!M19)</f>
        <v/>
      </c>
      <c r="F26" s="87" t="str">
        <f>IF(A26="","",'STP2'!N19)</f>
        <v/>
      </c>
      <c r="G26" s="87" t="str">
        <f>IF(A26="","",'STP2'!O19)</f>
        <v/>
      </c>
      <c r="H26" s="87" t="str">
        <f>IF(A26="","",'STP2'!P19)</f>
        <v/>
      </c>
      <c r="I26" s="87" t="str">
        <f>IF(A26="","",'STP2'!Q19)</f>
        <v/>
      </c>
      <c r="J26" s="62" t="str">
        <f t="shared" si="0"/>
        <v/>
      </c>
      <c r="K26" s="61" t="str">
        <f>IF(A26="","",'STP2'!R19)</f>
        <v/>
      </c>
      <c r="L26" s="61" t="str">
        <f>IF(A26="","",'STP2'!S19)</f>
        <v/>
      </c>
      <c r="M26" s="67" t="str">
        <f>IF(A26="","",'STP2'!T19)</f>
        <v/>
      </c>
      <c r="N26" s="150">
        <f t="shared" si="1"/>
        <v>0</v>
      </c>
      <c r="O26" s="150">
        <f t="shared" si="2"/>
        <v>0</v>
      </c>
      <c r="P26" s="154"/>
      <c r="Q26" s="155"/>
      <c r="R26" s="155"/>
      <c r="S26" s="153"/>
      <c r="T26" s="173">
        <f t="shared" si="3"/>
        <v>0</v>
      </c>
      <c r="U26" s="174">
        <f t="shared" si="4"/>
        <v>0</v>
      </c>
      <c r="V26" s="174">
        <f t="shared" si="5"/>
        <v>0</v>
      </c>
      <c r="X26" s="220" t="str">
        <f t="shared" si="6"/>
        <v/>
      </c>
      <c r="Y26" s="224" t="str">
        <f>'STP2'!AT19</f>
        <v/>
      </c>
      <c r="Z26" s="220"/>
    </row>
    <row r="27" spans="1:26" x14ac:dyDescent="0.3">
      <c r="A27" s="110" t="str">
        <f>IF('STP2'!J20="X","",'STP2'!J20)</f>
        <v/>
      </c>
      <c r="B27" s="66" t="str">
        <f>IF(A27="","",'STP2'!L20+'STP2'!N20+'STP2'!P20)</f>
        <v/>
      </c>
      <c r="C27" s="67" t="str">
        <f>IF(A27="","",'STP2'!M20+'STP2'!O20+'STP2'!Q20)</f>
        <v/>
      </c>
      <c r="D27" s="86" t="str">
        <f>IF(A27="","",'STP2'!L20)</f>
        <v/>
      </c>
      <c r="E27" s="87" t="str">
        <f>IF(A27="","",'STP2'!M20)</f>
        <v/>
      </c>
      <c r="F27" s="87" t="str">
        <f>IF(A27="","",'STP2'!N20)</f>
        <v/>
      </c>
      <c r="G27" s="87" t="str">
        <f>IF(A27="","",'STP2'!O20)</f>
        <v/>
      </c>
      <c r="H27" s="87" t="str">
        <f>IF(A27="","",'STP2'!P20)</f>
        <v/>
      </c>
      <c r="I27" s="87" t="str">
        <f>IF(A27="","",'STP2'!Q20)</f>
        <v/>
      </c>
      <c r="J27" s="62" t="str">
        <f t="shared" si="0"/>
        <v/>
      </c>
      <c r="K27" s="61" t="str">
        <f>IF(A27="","",'STP2'!R20)</f>
        <v/>
      </c>
      <c r="L27" s="61" t="str">
        <f>IF(A27="","",'STP2'!S20)</f>
        <v/>
      </c>
      <c r="M27" s="67" t="str">
        <f>IF(A27="","",'STP2'!T20)</f>
        <v/>
      </c>
      <c r="N27" s="150">
        <f t="shared" si="1"/>
        <v>0</v>
      </c>
      <c r="O27" s="150">
        <f t="shared" si="2"/>
        <v>0</v>
      </c>
      <c r="P27" s="154"/>
      <c r="Q27" s="155"/>
      <c r="R27" s="155"/>
      <c r="S27" s="153"/>
      <c r="T27" s="173">
        <f t="shared" si="3"/>
        <v>0</v>
      </c>
      <c r="U27" s="174">
        <f t="shared" si="4"/>
        <v>0</v>
      </c>
      <c r="V27" s="174">
        <f t="shared" si="5"/>
        <v>0</v>
      </c>
      <c r="X27" s="220" t="str">
        <f t="shared" si="6"/>
        <v/>
      </c>
      <c r="Y27" s="224" t="str">
        <f>'STP2'!AT20</f>
        <v/>
      </c>
      <c r="Z27" s="220"/>
    </row>
    <row r="28" spans="1:26" x14ac:dyDescent="0.3">
      <c r="A28" s="110" t="str">
        <f>IF('STP2'!J21="X","",'STP2'!J21)</f>
        <v/>
      </c>
      <c r="B28" s="66" t="str">
        <f>IF(A28="","",'STP2'!L21+'STP2'!N21+'STP2'!P21)</f>
        <v/>
      </c>
      <c r="C28" s="67" t="str">
        <f>IF(A28="","",'STP2'!M21+'STP2'!O21+'STP2'!Q21)</f>
        <v/>
      </c>
      <c r="D28" s="86" t="str">
        <f>IF(A28="","",'STP2'!L21)</f>
        <v/>
      </c>
      <c r="E28" s="87" t="str">
        <f>IF(A28="","",'STP2'!M21)</f>
        <v/>
      </c>
      <c r="F28" s="87" t="str">
        <f>IF(A28="","",'STP2'!N21)</f>
        <v/>
      </c>
      <c r="G28" s="87" t="str">
        <f>IF(A28="","",'STP2'!O21)</f>
        <v/>
      </c>
      <c r="H28" s="87" t="str">
        <f>IF(A28="","",'STP2'!P21)</f>
        <v/>
      </c>
      <c r="I28" s="87" t="str">
        <f>IF(A28="","",'STP2'!Q21)</f>
        <v/>
      </c>
      <c r="J28" s="62" t="str">
        <f t="shared" si="0"/>
        <v/>
      </c>
      <c r="K28" s="61" t="str">
        <f>IF(A28="","",'STP2'!R21)</f>
        <v/>
      </c>
      <c r="L28" s="61" t="str">
        <f>IF(A28="","",'STP2'!S21)</f>
        <v/>
      </c>
      <c r="M28" s="67" t="str">
        <f>IF(A28="","",'STP2'!T21)</f>
        <v/>
      </c>
      <c r="N28" s="150">
        <f t="shared" si="1"/>
        <v>0</v>
      </c>
      <c r="O28" s="150">
        <f t="shared" si="2"/>
        <v>0</v>
      </c>
      <c r="P28" s="154"/>
      <c r="Q28" s="155"/>
      <c r="R28" s="155"/>
      <c r="S28" s="153"/>
      <c r="T28" s="173">
        <f t="shared" si="3"/>
        <v>0</v>
      </c>
      <c r="U28" s="174">
        <f t="shared" si="4"/>
        <v>0</v>
      </c>
      <c r="V28" s="174">
        <f t="shared" si="5"/>
        <v>0</v>
      </c>
      <c r="X28" s="220" t="str">
        <f t="shared" si="6"/>
        <v/>
      </c>
      <c r="Y28" s="224" t="str">
        <f>'STP2'!AT21</f>
        <v/>
      </c>
      <c r="Z28" s="220"/>
    </row>
    <row r="29" spans="1:26" x14ac:dyDescent="0.3">
      <c r="A29" s="110" t="str">
        <f>IF('STP2'!J22="X","",'STP2'!J22)</f>
        <v/>
      </c>
      <c r="B29" s="66" t="str">
        <f>IF(A29="","",'STP2'!L22+'STP2'!N22+'STP2'!P22)</f>
        <v/>
      </c>
      <c r="C29" s="67" t="str">
        <f>IF(A29="","",'STP2'!M22+'STP2'!O22+'STP2'!Q22)</f>
        <v/>
      </c>
      <c r="D29" s="86" t="str">
        <f>IF(A29="","",'STP2'!L22)</f>
        <v/>
      </c>
      <c r="E29" s="87" t="str">
        <f>IF(A29="","",'STP2'!M22)</f>
        <v/>
      </c>
      <c r="F29" s="87" t="str">
        <f>IF(A29="","",'STP2'!N22)</f>
        <v/>
      </c>
      <c r="G29" s="87" t="str">
        <f>IF(A29="","",'STP2'!O22)</f>
        <v/>
      </c>
      <c r="H29" s="87" t="str">
        <f>IF(A29="","",'STP2'!P22)</f>
        <v/>
      </c>
      <c r="I29" s="87" t="str">
        <f>IF(A29="","",'STP2'!Q22)</f>
        <v/>
      </c>
      <c r="J29" s="62" t="str">
        <f t="shared" si="0"/>
        <v/>
      </c>
      <c r="K29" s="61" t="str">
        <f>IF(A29="","",'STP2'!R22)</f>
        <v/>
      </c>
      <c r="L29" s="61" t="str">
        <f>IF(A29="","",'STP2'!S22)</f>
        <v/>
      </c>
      <c r="M29" s="67" t="str">
        <f>IF(A29="","",'STP2'!T22)</f>
        <v/>
      </c>
      <c r="N29" s="150">
        <f t="shared" si="1"/>
        <v>0</v>
      </c>
      <c r="O29" s="150">
        <f t="shared" si="2"/>
        <v>0</v>
      </c>
      <c r="P29" s="154"/>
      <c r="Q29" s="155"/>
      <c r="R29" s="155"/>
      <c r="S29" s="153"/>
      <c r="T29" s="173">
        <f t="shared" si="3"/>
        <v>0</v>
      </c>
      <c r="U29" s="174">
        <f t="shared" si="4"/>
        <v>0</v>
      </c>
      <c r="V29" s="174">
        <f t="shared" si="5"/>
        <v>0</v>
      </c>
      <c r="X29" s="220" t="str">
        <f t="shared" si="6"/>
        <v/>
      </c>
      <c r="Y29" s="224" t="str">
        <f>'STP2'!AT22</f>
        <v/>
      </c>
      <c r="Z29" s="220"/>
    </row>
    <row r="30" spans="1:26" ht="15" thickBot="1" x14ac:dyDescent="0.35">
      <c r="A30" s="111" t="str">
        <f>IF('STP2'!J23="X","",'STP2'!J23)</f>
        <v/>
      </c>
      <c r="B30" s="66" t="str">
        <f>IF(A30="","",'STP2'!L23+'STP2'!N23+'STP2'!P23)</f>
        <v/>
      </c>
      <c r="C30" s="67" t="str">
        <f>IF(A30="","",'STP2'!M23+'STP2'!O23+'STP2'!Q23)</f>
        <v/>
      </c>
      <c r="D30" s="86" t="str">
        <f>IF(A30="","",'STP2'!L23)</f>
        <v/>
      </c>
      <c r="E30" s="87" t="str">
        <f>IF(A30="","",'STP2'!M23)</f>
        <v/>
      </c>
      <c r="F30" s="87" t="str">
        <f>IF(A30="","",'STP2'!N23)</f>
        <v/>
      </c>
      <c r="G30" s="87" t="str">
        <f>IF(A30="","",'STP2'!O23)</f>
        <v/>
      </c>
      <c r="H30" s="87" t="str">
        <f>IF(A30="","",'STP2'!P23)</f>
        <v/>
      </c>
      <c r="I30" s="87" t="str">
        <f>IF(A30="","",'STP2'!Q23)</f>
        <v/>
      </c>
      <c r="J30" s="62" t="str">
        <f t="shared" si="0"/>
        <v/>
      </c>
      <c r="K30" s="61" t="str">
        <f>IF(A30="","",'STP2'!R23)</f>
        <v/>
      </c>
      <c r="L30" s="61" t="str">
        <f>IF(A30="","",'STP2'!S23)</f>
        <v/>
      </c>
      <c r="M30" s="67" t="str">
        <f>IF(A30="","",'STP2'!T23)</f>
        <v/>
      </c>
      <c r="N30" s="150">
        <f t="shared" si="1"/>
        <v>0</v>
      </c>
      <c r="O30" s="150">
        <f t="shared" si="2"/>
        <v>0</v>
      </c>
      <c r="P30" s="156"/>
      <c r="Q30" s="157"/>
      <c r="R30" s="157"/>
      <c r="S30" s="153"/>
      <c r="T30" s="175">
        <f t="shared" si="3"/>
        <v>0</v>
      </c>
      <c r="U30" s="176">
        <f t="shared" si="4"/>
        <v>0</v>
      </c>
      <c r="V30" s="176">
        <f t="shared" si="5"/>
        <v>0</v>
      </c>
      <c r="X30" s="220" t="str">
        <f t="shared" si="6"/>
        <v/>
      </c>
      <c r="Y30" s="224" t="str">
        <f>'STP2'!AT23</f>
        <v/>
      </c>
      <c r="Z30" s="220"/>
    </row>
    <row r="31" spans="1:26" s="9" customFormat="1" ht="15" thickBot="1" x14ac:dyDescent="0.35">
      <c r="A31" s="104" t="s">
        <v>20</v>
      </c>
      <c r="B31" s="45">
        <f t="shared" ref="B31:J31" si="7">SUM(B9:B30)</f>
        <v>4</v>
      </c>
      <c r="C31" s="49">
        <f t="shared" si="7"/>
        <v>0</v>
      </c>
      <c r="D31" s="48">
        <f t="shared" si="7"/>
        <v>0</v>
      </c>
      <c r="E31" s="46">
        <f t="shared" si="7"/>
        <v>0</v>
      </c>
      <c r="F31" s="46">
        <f t="shared" si="7"/>
        <v>0</v>
      </c>
      <c r="G31" s="46">
        <f t="shared" si="7"/>
        <v>0</v>
      </c>
      <c r="H31" s="46">
        <f t="shared" si="7"/>
        <v>4</v>
      </c>
      <c r="I31" s="46">
        <f t="shared" si="7"/>
        <v>0</v>
      </c>
      <c r="J31" s="47">
        <f t="shared" si="7"/>
        <v>4</v>
      </c>
      <c r="K31" s="69">
        <f>SUM(K9:K30)</f>
        <v>0</v>
      </c>
      <c r="L31" s="46">
        <f>SUM(L9:L30)</f>
        <v>0</v>
      </c>
      <c r="M31" s="49">
        <f>SUM(M9:M30)</f>
        <v>0</v>
      </c>
      <c r="N31" s="158">
        <f t="shared" ref="N31:O31" si="8">SUM(N9:N30)</f>
        <v>0</v>
      </c>
      <c r="O31" s="159">
        <f t="shared" si="8"/>
        <v>0</v>
      </c>
      <c r="P31" s="160"/>
      <c r="Q31" s="161"/>
      <c r="R31" s="161"/>
      <c r="S31" s="162">
        <f>SUM(T31:V31)</f>
        <v>0</v>
      </c>
      <c r="T31" s="160">
        <f>SUM(T9:T30)</f>
        <v>0</v>
      </c>
      <c r="U31" s="161">
        <f>SUM(U9:U30)</f>
        <v>0</v>
      </c>
      <c r="V31" s="161">
        <f>SUM(V9:V30)</f>
        <v>0</v>
      </c>
      <c r="X31" s="221">
        <f>SUM(X9:X30)</f>
        <v>0</v>
      </c>
      <c r="Y31" s="221">
        <f>SUM(Y9:Y30)</f>
        <v>0</v>
      </c>
      <c r="Z31" s="221">
        <f>SUM(Z9:Z30)</f>
        <v>0</v>
      </c>
    </row>
    <row r="32" spans="1:26" s="9" customFormat="1" ht="15" thickBot="1" x14ac:dyDescent="0.35">
      <c r="A32" s="94" t="s">
        <v>38</v>
      </c>
      <c r="B32" s="114">
        <f>B31</f>
        <v>4</v>
      </c>
      <c r="C32" s="88"/>
      <c r="D32" s="89"/>
      <c r="E32" s="91"/>
      <c r="F32" s="91"/>
      <c r="G32" s="91"/>
      <c r="H32" s="100"/>
      <c r="I32" s="100"/>
      <c r="J32" s="101"/>
      <c r="K32" s="92"/>
      <c r="L32" s="90"/>
      <c r="M32" s="93"/>
      <c r="N32" s="163"/>
      <c r="O32" s="164" t="s">
        <v>58</v>
      </c>
      <c r="P32" s="165"/>
      <c r="Q32" s="165"/>
      <c r="R32" s="165"/>
      <c r="S32" s="166" t="s">
        <v>59</v>
      </c>
      <c r="T32" s="167"/>
      <c r="U32" s="165"/>
      <c r="V32" s="165"/>
    </row>
    <row r="33" spans="1:75" s="9" customFormat="1" ht="15" thickBot="1" x14ac:dyDescent="0.35">
      <c r="A33" s="113" t="s">
        <v>21</v>
      </c>
      <c r="B33" s="115">
        <f>COUNT(B9:B30)</f>
        <v>1</v>
      </c>
      <c r="C33" s="112"/>
      <c r="D33" s="273" t="s">
        <v>33</v>
      </c>
      <c r="E33" s="274"/>
      <c r="F33" s="275"/>
      <c r="G33" s="54">
        <f>'STP1'!BB2</f>
        <v>0</v>
      </c>
      <c r="H33" s="11"/>
      <c r="I33" s="28"/>
      <c r="J33" s="103"/>
      <c r="K33" s="11"/>
      <c r="L33" s="65"/>
      <c r="M33" s="11"/>
      <c r="N33" s="168"/>
      <c r="O33" s="169">
        <f>B33-N31</f>
        <v>1</v>
      </c>
      <c r="P33" s="170"/>
      <c r="Q33" s="170"/>
      <c r="R33" s="170"/>
      <c r="S33" s="169">
        <f>J31-S31</f>
        <v>4</v>
      </c>
      <c r="T33" s="170"/>
      <c r="U33" s="170"/>
      <c r="V33" s="170"/>
    </row>
    <row r="34" spans="1:75" ht="5.25" customHeight="1" x14ac:dyDescent="0.3">
      <c r="X34" s="9"/>
      <c r="Y34" s="9"/>
      <c r="Z34" s="9"/>
    </row>
    <row r="35" spans="1:75" s="9" customFormat="1" x14ac:dyDescent="0.3">
      <c r="A35" s="242" t="s">
        <v>10</v>
      </c>
      <c r="B35" s="243"/>
      <c r="C35" s="244"/>
      <c r="D35" s="248" t="s">
        <v>11</v>
      </c>
      <c r="E35" s="249"/>
      <c r="F35" s="249"/>
      <c r="G35" s="249"/>
      <c r="H35" s="250"/>
      <c r="I35" s="267" t="str">
        <f>I1</f>
        <v>PTS Thalgau - 503134</v>
      </c>
      <c r="J35" s="268"/>
      <c r="K35" s="268"/>
      <c r="L35" s="268"/>
      <c r="M35" s="269"/>
      <c r="AC35" s="12"/>
    </row>
    <row r="36" spans="1:75" s="18" customFormat="1" x14ac:dyDescent="0.3">
      <c r="A36" s="245" t="str">
        <f>A2</f>
        <v>Planung 2024/25</v>
      </c>
      <c r="B36" s="246"/>
      <c r="C36" s="247"/>
      <c r="D36" s="254" t="s">
        <v>12</v>
      </c>
      <c r="E36" s="255"/>
      <c r="F36" s="255"/>
      <c r="G36" s="255"/>
      <c r="H36" s="256"/>
      <c r="I36" s="281" t="str">
        <f>I2</f>
        <v>Salzburg-Umgebung</v>
      </c>
      <c r="J36" s="282"/>
      <c r="K36" s="282"/>
      <c r="L36" s="282"/>
      <c r="M36" s="283"/>
      <c r="N36" s="13"/>
      <c r="O36" s="13"/>
      <c r="P36" s="13"/>
      <c r="Q36" s="13"/>
      <c r="R36" s="14"/>
      <c r="S36" s="14"/>
      <c r="T36" s="14"/>
      <c r="U36" s="14"/>
      <c r="V36" s="14"/>
      <c r="W36" s="14"/>
      <c r="X36" s="9"/>
      <c r="Y36" s="9"/>
      <c r="Z36" s="9"/>
      <c r="AA36" s="14"/>
      <c r="AB36" s="15"/>
      <c r="AC36" s="16"/>
      <c r="AD36" s="17"/>
    </row>
    <row r="37" spans="1:75" s="27" customFormat="1" ht="15" thickBot="1" x14ac:dyDescent="0.35">
      <c r="A37" s="251" t="str">
        <f>A3</f>
        <v>Genehmigungsstatus: geplant</v>
      </c>
      <c r="B37" s="252"/>
      <c r="C37" s="253"/>
      <c r="D37" s="257" t="str">
        <f>D3</f>
        <v>Version 9.1</v>
      </c>
      <c r="E37" s="258"/>
      <c r="F37" s="258"/>
      <c r="G37" s="258"/>
      <c r="H37" s="259"/>
      <c r="I37" s="284" t="str">
        <f>I3</f>
        <v>Stichtag: 01.10.2024</v>
      </c>
      <c r="J37" s="285"/>
      <c r="K37" s="285"/>
      <c r="L37" s="285"/>
      <c r="M37" s="286"/>
      <c r="N37" s="19"/>
      <c r="O37" s="19"/>
      <c r="P37" s="19"/>
      <c r="Q37" s="19"/>
      <c r="R37" s="19"/>
      <c r="S37" s="19"/>
      <c r="T37" s="20"/>
      <c r="U37" s="19"/>
      <c r="V37" s="19"/>
      <c r="W37" s="19"/>
      <c r="X37" s="9"/>
      <c r="Y37" s="9"/>
      <c r="Z37" s="9"/>
      <c r="AA37" s="21"/>
      <c r="AB37" s="21"/>
      <c r="AC37" s="22"/>
      <c r="AD37" s="23"/>
      <c r="AE37" s="23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4"/>
      <c r="AQ37" s="24"/>
      <c r="AR37" s="25"/>
      <c r="AS37" s="21"/>
      <c r="AT37" s="21"/>
      <c r="AU37" s="21"/>
      <c r="AV37" s="21"/>
      <c r="AW37" s="21"/>
      <c r="AX37" s="21"/>
      <c r="AY37" s="21"/>
      <c r="AZ37" s="26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</row>
    <row r="38" spans="1:75" ht="8.25" customHeight="1" thickTop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199"/>
      <c r="N38" s="29"/>
      <c r="O38" s="29"/>
    </row>
    <row r="39" spans="1:75" x14ac:dyDescent="0.3">
      <c r="A39" s="57" t="s">
        <v>22</v>
      </c>
      <c r="B39" s="29"/>
      <c r="C39" s="73"/>
      <c r="D39" s="79"/>
      <c r="E39" s="40" t="s">
        <v>1</v>
      </c>
      <c r="F39" s="40" t="s">
        <v>23</v>
      </c>
      <c r="G39" s="40" t="s">
        <v>32</v>
      </c>
      <c r="I39" s="74" t="s">
        <v>1</v>
      </c>
      <c r="J39" s="74" t="s">
        <v>23</v>
      </c>
      <c r="K39" s="40" t="s">
        <v>32</v>
      </c>
      <c r="M39" s="195"/>
      <c r="N39" s="102"/>
      <c r="O39" s="102"/>
      <c r="X39" s="9"/>
      <c r="Y39" s="9"/>
      <c r="Z39" s="9"/>
    </row>
    <row r="40" spans="1:75" x14ac:dyDescent="0.3">
      <c r="A40" s="29"/>
      <c r="B40" s="29"/>
      <c r="C40" s="30"/>
      <c r="D40" s="41" t="s">
        <v>24</v>
      </c>
      <c r="E40" s="211">
        <f>'STP1'!S2-'STP1'!T2+'STP1'!U2</f>
        <v>2</v>
      </c>
      <c r="F40" s="211">
        <f>'STP3'!AD2</f>
        <v>0</v>
      </c>
      <c r="G40" s="214">
        <f>'STP3'!AE2</f>
        <v>0</v>
      </c>
      <c r="H40" s="215" t="s">
        <v>25</v>
      </c>
      <c r="I40" s="216">
        <f>'STP1'!V2-'STP1'!W2+'STP1'!X2</f>
        <v>0</v>
      </c>
      <c r="J40" s="211">
        <f>'STP3'!AF2</f>
        <v>0</v>
      </c>
      <c r="K40" s="214">
        <f>'STP3'!AG2</f>
        <v>0</v>
      </c>
      <c r="M40" s="195"/>
      <c r="O40" s="29"/>
      <c r="X40" s="14"/>
      <c r="Y40" s="14"/>
      <c r="Z40" s="82"/>
    </row>
    <row r="41" spans="1:75" x14ac:dyDescent="0.3">
      <c r="A41" s="29"/>
      <c r="B41" s="29"/>
      <c r="C41" s="30"/>
      <c r="D41" s="41" t="s">
        <v>26</v>
      </c>
      <c r="E41" s="211">
        <f>'STP1'!Y2-'STP1'!Z2+'STP1'!AA2</f>
        <v>0</v>
      </c>
      <c r="F41" s="211">
        <f>'STP3'!AH2</f>
        <v>0</v>
      </c>
      <c r="G41" s="214">
        <f>'STP3'!AI2</f>
        <v>0</v>
      </c>
      <c r="H41" s="215" t="s">
        <v>9</v>
      </c>
      <c r="I41" s="216">
        <f>'STP1'!AB2-'STP1'!AC2+'STP1'!AD2</f>
        <v>0</v>
      </c>
      <c r="J41" s="211">
        <f>'STP3'!AJ2</f>
        <v>0</v>
      </c>
      <c r="K41" s="214">
        <f>'STP3'!AK2</f>
        <v>0</v>
      </c>
      <c r="M41" s="195"/>
      <c r="O41" s="29"/>
      <c r="X41" s="21"/>
      <c r="Y41" s="21"/>
      <c r="Z41" s="21"/>
    </row>
    <row r="42" spans="1:75" x14ac:dyDescent="0.3">
      <c r="A42" s="29"/>
      <c r="B42" s="29"/>
      <c r="C42" s="30"/>
      <c r="D42" s="41" t="s">
        <v>5</v>
      </c>
      <c r="E42" s="211">
        <f>'STP1'!AE2-'STP1'!AF2+'STP1'!AG2</f>
        <v>0</v>
      </c>
      <c r="F42" s="211">
        <f>'STP3'!AL2</f>
        <v>0</v>
      </c>
      <c r="G42" s="214">
        <f>'STP3'!AM2</f>
        <v>0</v>
      </c>
      <c r="H42" s="153"/>
      <c r="I42" s="153"/>
      <c r="J42" s="153"/>
      <c r="K42" s="97"/>
      <c r="L42" s="96"/>
      <c r="M42" s="213">
        <f>G40+G41+G42+K40+K41</f>
        <v>0</v>
      </c>
      <c r="N42" s="32"/>
      <c r="O42" s="29"/>
    </row>
    <row r="43" spans="1:75" ht="9" customHeigh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09"/>
      <c r="N43" s="29"/>
      <c r="O43" s="29"/>
    </row>
    <row r="44" spans="1:75" x14ac:dyDescent="0.3">
      <c r="A44" s="57" t="s">
        <v>27</v>
      </c>
      <c r="B44" s="57"/>
      <c r="C44" s="57"/>
      <c r="D44" s="57"/>
      <c r="E44" s="57"/>
      <c r="F44" s="55" t="s">
        <v>6</v>
      </c>
      <c r="G44" s="211">
        <f>'STP3'!L2</f>
        <v>0</v>
      </c>
      <c r="J44" s="41" t="s">
        <v>3</v>
      </c>
      <c r="K44" s="211">
        <f>'STP1'!AS2+'STP1'!AT2+'STP1'!AU2+'STP1'!AV2+'STP1'!AW2</f>
        <v>0</v>
      </c>
      <c r="M44" s="209"/>
      <c r="O44" s="29"/>
    </row>
    <row r="45" spans="1:75" x14ac:dyDescent="0.3">
      <c r="A45" s="29"/>
      <c r="C45" s="55"/>
      <c r="D45" s="55"/>
      <c r="E45" s="55"/>
      <c r="F45" s="41" t="s">
        <v>29</v>
      </c>
      <c r="G45" s="214">
        <f>'STP3'!M2</f>
        <v>0</v>
      </c>
      <c r="J45" s="41" t="s">
        <v>28</v>
      </c>
      <c r="K45" s="214">
        <f>'STP3'!N2</f>
        <v>0</v>
      </c>
      <c r="M45" s="213">
        <f>G45+K45/2</f>
        <v>0</v>
      </c>
      <c r="O45" s="29"/>
    </row>
    <row r="46" spans="1:75" ht="9" customHeight="1" x14ac:dyDescent="0.3">
      <c r="A46" s="29"/>
      <c r="B46" s="1"/>
      <c r="C46" s="1"/>
      <c r="D46" s="1"/>
      <c r="E46" s="1"/>
      <c r="F46" s="1"/>
      <c r="G46" s="29"/>
      <c r="K46" s="29"/>
      <c r="L46" s="29"/>
      <c r="M46" s="195"/>
      <c r="N46" s="29"/>
      <c r="O46" s="29"/>
    </row>
    <row r="47" spans="1:75" hidden="1" x14ac:dyDescent="0.3">
      <c r="A47" s="57"/>
      <c r="B47" s="57"/>
      <c r="C47" s="33"/>
      <c r="D47" s="30"/>
      <c r="E47" s="39"/>
      <c r="F47" s="42"/>
      <c r="G47" s="119"/>
      <c r="H47" s="42"/>
      <c r="I47" s="119"/>
      <c r="J47" s="120"/>
      <c r="K47" s="119"/>
      <c r="L47" s="78"/>
      <c r="M47" s="196"/>
      <c r="O47" s="29"/>
    </row>
    <row r="48" spans="1:75" ht="9.75" hidden="1" customHeigh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195"/>
      <c r="N48" s="29"/>
      <c r="O48" s="29"/>
    </row>
    <row r="49" spans="1:26" hidden="1" x14ac:dyDescent="0.3">
      <c r="A49" s="28"/>
      <c r="B49" s="28"/>
      <c r="C49" s="28"/>
      <c r="D49" s="208"/>
      <c r="E49" s="208"/>
      <c r="F49" s="203"/>
      <c r="G49" s="203"/>
      <c r="H49" s="203"/>
      <c r="I49" s="203"/>
      <c r="J49" s="203"/>
      <c r="K49" s="204"/>
      <c r="L49" s="205"/>
      <c r="M49" s="196"/>
      <c r="O49" s="29"/>
    </row>
    <row r="50" spans="1:26" hidden="1" x14ac:dyDescent="0.3">
      <c r="A50" s="206"/>
      <c r="B50" s="206"/>
      <c r="C50" s="206"/>
      <c r="D50" s="208"/>
      <c r="E50" s="208"/>
      <c r="F50" s="207"/>
      <c r="G50" s="203"/>
      <c r="H50" s="203"/>
      <c r="I50" s="203"/>
      <c r="J50" s="203"/>
      <c r="K50" s="204"/>
      <c r="L50" s="205"/>
      <c r="M50" s="196"/>
      <c r="O50" s="29"/>
    </row>
    <row r="51" spans="1:26" ht="5.25" customHeight="1" thickBot="1" x14ac:dyDescent="0.3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195"/>
      <c r="N51" s="29"/>
      <c r="O51" s="29"/>
    </row>
    <row r="52" spans="1:26" ht="15" thickBot="1" x14ac:dyDescent="0.35">
      <c r="A52" s="225" t="s">
        <v>84</v>
      </c>
      <c r="B52" s="57"/>
      <c r="C52" s="57"/>
      <c r="D52" s="226">
        <f>'STP3'!Y2</f>
        <v>0</v>
      </c>
      <c r="E52" s="33"/>
      <c r="F52" s="33"/>
      <c r="G52" s="59"/>
      <c r="H52" s="33"/>
      <c r="I52" s="59"/>
      <c r="K52" s="59"/>
      <c r="L52" s="75"/>
      <c r="M52" s="195"/>
      <c r="O52" s="29"/>
    </row>
    <row r="53" spans="1:26" x14ac:dyDescent="0.3">
      <c r="B53" s="55"/>
      <c r="C53" s="55"/>
      <c r="D53" s="55"/>
      <c r="E53" s="139" t="s">
        <v>48</v>
      </c>
      <c r="F53" s="217">
        <f>'STP1'!$AR$2</f>
        <v>0</v>
      </c>
      <c r="G53" s="121"/>
      <c r="I53" s="121"/>
      <c r="J53" s="141" t="s">
        <v>50</v>
      </c>
      <c r="K53" s="140">
        <f>'STP1'!BD2</f>
        <v>0</v>
      </c>
      <c r="L53" s="143" t="s">
        <v>47</v>
      </c>
      <c r="M53" s="195"/>
      <c r="O53" s="29"/>
    </row>
    <row r="54" spans="1:26" x14ac:dyDescent="0.3">
      <c r="B54" s="55"/>
      <c r="C54" s="55"/>
      <c r="D54" s="55"/>
      <c r="E54" s="139" t="s">
        <v>49</v>
      </c>
      <c r="F54" s="140">
        <f>'STP1'!BC2</f>
        <v>0</v>
      </c>
      <c r="G54" s="55"/>
      <c r="I54" s="121"/>
      <c r="J54" s="142" t="s">
        <v>51</v>
      </c>
      <c r="K54" s="140">
        <f>'STP1'!BF2</f>
        <v>0</v>
      </c>
      <c r="L54" s="144">
        <f>F53+F54+K53+K54</f>
        <v>0</v>
      </c>
      <c r="M54" s="196"/>
      <c r="O54" s="29"/>
    </row>
    <row r="55" spans="1:26" ht="3.75" customHeigh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197"/>
      <c r="N55" s="29"/>
      <c r="O55" s="29"/>
    </row>
    <row r="56" spans="1:26" ht="12" customHeight="1" x14ac:dyDescent="0.3">
      <c r="A56" s="59"/>
      <c r="B56" s="31"/>
      <c r="C56" s="31"/>
      <c r="D56" s="31"/>
      <c r="E56" s="33"/>
      <c r="F56" s="33"/>
      <c r="G56" s="33"/>
      <c r="H56" s="232" t="s">
        <v>44</v>
      </c>
      <c r="I56" s="232"/>
      <c r="J56" s="232"/>
      <c r="K56" s="59"/>
      <c r="M56" s="197"/>
      <c r="O56" s="29"/>
    </row>
    <row r="57" spans="1:26" x14ac:dyDescent="0.3">
      <c r="A57" s="57" t="s">
        <v>43</v>
      </c>
      <c r="B57" s="57"/>
      <c r="C57" s="57"/>
      <c r="D57" s="57"/>
      <c r="E57" s="57"/>
      <c r="F57" s="57"/>
      <c r="G57" s="57"/>
      <c r="H57" s="57"/>
      <c r="I57" s="80">
        <f>'STP1'!BE2</f>
        <v>0</v>
      </c>
      <c r="J57" s="60"/>
      <c r="K57" s="119"/>
      <c r="L57" s="78"/>
      <c r="M57" s="196"/>
      <c r="O57" s="29"/>
    </row>
    <row r="58" spans="1:26" ht="9.75" customHeight="1" thickBot="1" x14ac:dyDescent="0.3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98"/>
      <c r="N58" s="10"/>
      <c r="O58" s="10"/>
    </row>
    <row r="59" spans="1:26" s="126" customFormat="1" ht="18" customHeight="1" thickTop="1" thickBot="1" x14ac:dyDescent="0.35">
      <c r="A59" s="177" t="s">
        <v>61</v>
      </c>
      <c r="B59" s="122"/>
      <c r="C59" s="122"/>
      <c r="D59" s="123"/>
      <c r="E59" s="123"/>
      <c r="F59" s="123"/>
      <c r="G59" s="123"/>
      <c r="H59" s="123"/>
      <c r="I59" s="123"/>
      <c r="J59" s="123"/>
      <c r="K59" s="123"/>
      <c r="L59" s="123"/>
      <c r="M59" s="124" t="s">
        <v>45</v>
      </c>
      <c r="N59" s="125"/>
      <c r="O59" s="125"/>
      <c r="X59"/>
      <c r="Y59"/>
      <c r="Z59"/>
    </row>
    <row r="60" spans="1:26" s="29" customFormat="1" ht="6.75" customHeight="1" thickTop="1" x14ac:dyDescent="0.3">
      <c r="M60" s="37"/>
      <c r="X60"/>
      <c r="Y60"/>
      <c r="Z60"/>
    </row>
    <row r="61" spans="1:26" s="29" customFormat="1" x14ac:dyDescent="0.3">
      <c r="A61" s="56" t="s">
        <v>68</v>
      </c>
      <c r="B61" s="56"/>
      <c r="C61" s="56"/>
      <c r="D61" s="31"/>
      <c r="H61" s="131" t="s">
        <v>36</v>
      </c>
      <c r="I61" s="210">
        <f>B33+D52</f>
        <v>1</v>
      </c>
      <c r="J61" s="132" t="s">
        <v>31</v>
      </c>
      <c r="K61" s="132">
        <v>16</v>
      </c>
      <c r="L61" s="133"/>
      <c r="M61" s="129">
        <f>I61*K61</f>
        <v>16</v>
      </c>
      <c r="X61"/>
      <c r="Y61"/>
      <c r="Z61"/>
    </row>
    <row r="62" spans="1:26" s="29" customFormat="1" ht="12.75" customHeight="1" x14ac:dyDescent="0.3">
      <c r="A62" s="56"/>
      <c r="B62" s="56"/>
      <c r="C62" s="56"/>
      <c r="D62" s="31"/>
      <c r="F62" s="1"/>
      <c r="H62" s="131"/>
      <c r="I62" s="194"/>
      <c r="J62" s="193"/>
      <c r="K62" s="193"/>
      <c r="L62" s="133"/>
      <c r="M62" s="130"/>
      <c r="X62"/>
      <c r="Y62"/>
      <c r="Z62"/>
    </row>
    <row r="63" spans="1:26" s="29" customFormat="1" x14ac:dyDescent="0.25">
      <c r="A63" s="56" t="s">
        <v>42</v>
      </c>
      <c r="B63" s="56"/>
      <c r="C63" s="56"/>
      <c r="D63" s="31"/>
      <c r="F63" s="1"/>
      <c r="H63" s="133"/>
      <c r="I63" s="133"/>
      <c r="J63" s="133"/>
      <c r="K63" s="133"/>
      <c r="L63" s="133"/>
      <c r="M63" s="129">
        <f>IF(B33&gt;5,18,9)</f>
        <v>9</v>
      </c>
      <c r="X63" s="126"/>
      <c r="Y63" s="126"/>
      <c r="Z63" s="126"/>
    </row>
    <row r="64" spans="1:26" s="29" customFormat="1" ht="4.5" customHeight="1" x14ac:dyDescent="0.3">
      <c r="A64" s="56"/>
      <c r="B64" s="56"/>
      <c r="C64" s="56"/>
      <c r="D64" s="31"/>
      <c r="F64" s="1"/>
      <c r="H64" s="133"/>
      <c r="I64" s="133"/>
      <c r="J64" s="133"/>
      <c r="K64" s="133"/>
      <c r="L64" s="133"/>
      <c r="M64" s="130"/>
      <c r="X64"/>
      <c r="Y64"/>
      <c r="Z64"/>
    </row>
    <row r="65" spans="1:26" s="29" customFormat="1" x14ac:dyDescent="0.25">
      <c r="A65" s="56" t="s">
        <v>46</v>
      </c>
      <c r="B65" s="56"/>
      <c r="C65" s="56"/>
      <c r="D65" s="31"/>
      <c r="F65" s="1"/>
      <c r="H65" s="133"/>
      <c r="I65" s="133"/>
      <c r="J65" s="133"/>
      <c r="K65" s="133"/>
      <c r="L65" s="133"/>
      <c r="M65" s="129">
        <f>M42</f>
        <v>0</v>
      </c>
      <c r="X65" s="126"/>
      <c r="Y65" s="126"/>
      <c r="Z65" s="126"/>
    </row>
    <row r="66" spans="1:26" s="29" customFormat="1" ht="4.5" customHeight="1" x14ac:dyDescent="0.25">
      <c r="A66" s="56"/>
      <c r="B66" s="56"/>
      <c r="C66" s="56"/>
      <c r="D66" s="31"/>
      <c r="F66" s="1"/>
      <c r="H66" s="133"/>
      <c r="I66" s="133"/>
      <c r="J66" s="133"/>
      <c r="K66" s="133"/>
      <c r="L66" s="133"/>
      <c r="M66" s="130"/>
      <c r="X66" s="126"/>
      <c r="Y66" s="126"/>
      <c r="Z66" s="126"/>
    </row>
    <row r="67" spans="1:26" s="29" customFormat="1" ht="13.8" x14ac:dyDescent="0.25">
      <c r="A67" s="56" t="s">
        <v>81</v>
      </c>
      <c r="B67" s="56"/>
      <c r="C67" s="56"/>
      <c r="D67" s="1" t="s">
        <v>80</v>
      </c>
      <c r="F67" s="41"/>
      <c r="H67" s="133"/>
      <c r="I67" s="133"/>
      <c r="J67" s="133"/>
      <c r="K67" s="133"/>
      <c r="L67" s="133"/>
      <c r="M67" s="129">
        <f>IF(OR(RIGHT(I1,6)="503132",RIGHT(I1,6)="504062",RIGHT(I1,6)="503152"),0,IF(B33&gt;7,20,(2+(B33*1.5)+(G44*0.75))))</f>
        <v>3.5</v>
      </c>
      <c r="X67" s="222"/>
      <c r="Y67" s="222"/>
      <c r="Z67" s="222"/>
    </row>
    <row r="68" spans="1:26" s="97" customFormat="1" ht="6" customHeight="1" x14ac:dyDescent="0.25">
      <c r="A68" s="31"/>
      <c r="B68" s="56"/>
      <c r="C68" s="56"/>
      <c r="D68" s="31"/>
      <c r="E68" s="29"/>
      <c r="F68" s="1"/>
      <c r="G68" s="29"/>
      <c r="H68" s="133"/>
      <c r="I68" s="133"/>
      <c r="J68" s="133"/>
      <c r="K68" s="133"/>
      <c r="L68" s="133"/>
      <c r="M68" s="72"/>
      <c r="N68" s="29"/>
      <c r="O68" s="29"/>
      <c r="X68" s="222"/>
      <c r="Y68" s="222"/>
      <c r="Z68" s="222"/>
    </row>
    <row r="69" spans="1:26" s="97" customFormat="1" x14ac:dyDescent="0.25">
      <c r="A69" s="58" t="s">
        <v>70</v>
      </c>
      <c r="B69" s="56"/>
      <c r="C69" s="56"/>
      <c r="D69" s="31"/>
      <c r="H69" s="190" t="s">
        <v>73</v>
      </c>
      <c r="I69" s="191">
        <f>(S33-X31)/O33</f>
        <v>4</v>
      </c>
      <c r="J69" s="201" t="s">
        <v>72</v>
      </c>
      <c r="K69" s="135"/>
      <c r="L69" s="133"/>
      <c r="M69" s="128"/>
      <c r="N69" s="29"/>
      <c r="O69" s="29"/>
      <c r="X69" s="126"/>
      <c r="Y69" s="126"/>
      <c r="Z69" s="126"/>
    </row>
    <row r="70" spans="1:26" s="97" customFormat="1" x14ac:dyDescent="0.3">
      <c r="A70" s="58"/>
      <c r="B70" s="56"/>
      <c r="C70" s="56"/>
      <c r="D70" s="31"/>
      <c r="E70" s="117"/>
      <c r="F70" s="118"/>
      <c r="H70" s="192" t="s">
        <v>65</v>
      </c>
      <c r="I70" s="212">
        <v>1.39</v>
      </c>
      <c r="J70" s="134" t="s">
        <v>64</v>
      </c>
      <c r="K70" s="133"/>
      <c r="L70" s="133"/>
      <c r="M70" s="127">
        <f>ROUND(IF($I$69&gt;=22,$B$32*$I$70,IF($I$69&gt;20,$B$32*$I$71,IF($I$69&lt;=20,$B$32*$I$72))),0)</f>
        <v>5</v>
      </c>
      <c r="N70" s="29"/>
      <c r="O70" s="29"/>
      <c r="X70" s="126"/>
      <c r="Y70" s="126"/>
      <c r="Z70" s="126"/>
    </row>
    <row r="71" spans="1:26" s="97" customFormat="1" x14ac:dyDescent="0.25">
      <c r="A71" s="31"/>
      <c r="B71" s="56"/>
      <c r="C71" s="56"/>
      <c r="D71" s="31"/>
      <c r="E71" s="29"/>
      <c r="F71" s="118"/>
      <c r="H71" s="192" t="s">
        <v>66</v>
      </c>
      <c r="I71" s="212">
        <v>1.37</v>
      </c>
      <c r="J71" s="134"/>
      <c r="K71" s="29"/>
      <c r="L71" s="29"/>
      <c r="M71" s="72"/>
      <c r="N71" s="29"/>
      <c r="O71" s="29"/>
      <c r="X71" s="126"/>
      <c r="Y71" s="126"/>
      <c r="Z71" s="126"/>
    </row>
    <row r="72" spans="1:26" s="10" customFormat="1" x14ac:dyDescent="0.25">
      <c r="A72" s="186"/>
      <c r="B72" s="187"/>
      <c r="C72" s="187"/>
      <c r="D72" s="187"/>
      <c r="F72" s="120"/>
      <c r="G72" s="121"/>
      <c r="H72" s="192" t="s">
        <v>67</v>
      </c>
      <c r="I72" s="212">
        <v>1.32</v>
      </c>
      <c r="J72" s="188"/>
      <c r="K72" s="188"/>
      <c r="L72" s="188"/>
      <c r="M72" s="189"/>
      <c r="X72" s="126"/>
      <c r="Y72" s="126"/>
      <c r="Z72" s="126"/>
    </row>
    <row r="73" spans="1:26" s="29" customFormat="1" ht="6" customHeight="1" x14ac:dyDescent="0.25">
      <c r="B73" s="56"/>
      <c r="C73" s="56"/>
      <c r="D73" s="56"/>
      <c r="E73" s="33"/>
      <c r="F73" s="76"/>
      <c r="G73" s="1"/>
      <c r="H73" s="1"/>
      <c r="I73" s="1"/>
      <c r="J73" s="1"/>
      <c r="K73" s="1"/>
      <c r="L73" s="1"/>
      <c r="M73" s="72"/>
      <c r="X73" s="126"/>
      <c r="Y73" s="126"/>
      <c r="Z73" s="126"/>
    </row>
    <row r="74" spans="1:26" s="29" customFormat="1" x14ac:dyDescent="0.25">
      <c r="A74" s="58" t="s">
        <v>78</v>
      </c>
      <c r="B74" s="56"/>
      <c r="C74" s="56"/>
      <c r="D74" s="56"/>
      <c r="E74" s="33"/>
      <c r="F74" s="42"/>
      <c r="G74" s="119"/>
      <c r="H74" s="42"/>
      <c r="I74" s="119"/>
      <c r="J74" s="41" t="s">
        <v>79</v>
      </c>
      <c r="K74" s="211">
        <f>D31+F31</f>
        <v>0</v>
      </c>
      <c r="L74" s="1"/>
      <c r="M74" s="71">
        <f>K74</f>
        <v>0</v>
      </c>
      <c r="X74" s="126"/>
      <c r="Y74" s="126"/>
      <c r="Z74" s="126"/>
    </row>
    <row r="75" spans="1:26" s="29" customFormat="1" ht="8.25" customHeight="1" thickBot="1" x14ac:dyDescent="0.3">
      <c r="B75" s="56"/>
      <c r="C75" s="56"/>
      <c r="D75" s="56"/>
      <c r="E75" s="33"/>
      <c r="F75" s="76"/>
      <c r="G75" s="1"/>
      <c r="H75" s="1"/>
      <c r="I75" s="1"/>
      <c r="J75" s="1"/>
      <c r="K75" s="1"/>
      <c r="L75" s="1"/>
      <c r="M75" s="72"/>
      <c r="X75" s="126"/>
      <c r="Y75" s="126"/>
      <c r="Z75" s="126"/>
    </row>
    <row r="76" spans="1:26" s="179" customFormat="1" ht="19.5" customHeight="1" thickBot="1" x14ac:dyDescent="0.35">
      <c r="A76" s="229" t="s">
        <v>69</v>
      </c>
      <c r="B76" s="230"/>
      <c r="C76" s="230"/>
      <c r="D76" s="230"/>
      <c r="E76" s="230"/>
      <c r="F76" s="230"/>
      <c r="G76" s="230"/>
      <c r="H76" s="230"/>
      <c r="I76" s="227" t="s">
        <v>62</v>
      </c>
      <c r="J76" s="227"/>
      <c r="K76" s="227"/>
      <c r="L76" s="228"/>
      <c r="M76" s="178">
        <f>M61+M63+M65+M67+M70+M74</f>
        <v>33.5</v>
      </c>
      <c r="X76" s="223"/>
      <c r="Y76" s="223"/>
      <c r="Z76" s="223"/>
    </row>
    <row r="77" spans="1:26" s="182" customFormat="1" ht="35.25" customHeight="1" x14ac:dyDescent="0.3">
      <c r="A77" s="231" t="s">
        <v>77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X77" s="126"/>
      <c r="Y77" s="126"/>
      <c r="Z77" s="126"/>
    </row>
    <row r="78" spans="1:26" s="182" customFormat="1" ht="15.75" customHeight="1" x14ac:dyDescent="0.3">
      <c r="A78" s="181" t="s">
        <v>63</v>
      </c>
      <c r="F78" s="184"/>
      <c r="G78" s="185"/>
      <c r="H78" s="184"/>
      <c r="I78" s="185"/>
      <c r="M78" s="183">
        <f>M45</f>
        <v>0</v>
      </c>
      <c r="X78" s="126"/>
      <c r="Y78" s="126"/>
      <c r="Z78" s="126"/>
    </row>
    <row r="79" spans="1:26" s="180" customFormat="1" x14ac:dyDescent="0.25">
      <c r="X79" s="126"/>
      <c r="Y79" s="126"/>
      <c r="Z79" s="126"/>
    </row>
    <row r="80" spans="1:26" s="180" customFormat="1" x14ac:dyDescent="0.25">
      <c r="X80" s="126"/>
      <c r="Y80" s="126"/>
      <c r="Z80" s="126"/>
    </row>
    <row r="81" spans="24:26" s="180" customFormat="1" x14ac:dyDescent="0.25">
      <c r="X81" s="126"/>
      <c r="Y81" s="126"/>
      <c r="Z81" s="126"/>
    </row>
    <row r="82" spans="24:26" s="180" customFormat="1" x14ac:dyDescent="0.25">
      <c r="X82" s="126"/>
      <c r="Y82" s="126"/>
      <c r="Z82" s="126"/>
    </row>
    <row r="83" spans="24:26" s="180" customFormat="1" x14ac:dyDescent="0.25">
      <c r="X83" s="126"/>
      <c r="Y83" s="126"/>
      <c r="Z83" s="126"/>
    </row>
    <row r="84" spans="24:26" s="180" customFormat="1" x14ac:dyDescent="0.25">
      <c r="X84" s="126"/>
      <c r="Y84" s="126"/>
      <c r="Z84" s="126"/>
    </row>
    <row r="85" spans="24:26" s="180" customFormat="1" x14ac:dyDescent="0.25">
      <c r="X85" s="126"/>
      <c r="Y85" s="126"/>
      <c r="Z85" s="126"/>
    </row>
    <row r="86" spans="24:26" s="180" customFormat="1" x14ac:dyDescent="0.3">
      <c r="X86"/>
      <c r="Y86"/>
      <c r="Z86"/>
    </row>
    <row r="87" spans="24:26" s="180" customFormat="1" ht="13.8" x14ac:dyDescent="0.25"/>
    <row r="88" spans="24:26" s="180" customFormat="1" ht="13.8" x14ac:dyDescent="0.25"/>
    <row r="89" spans="24:26" s="180" customFormat="1" x14ac:dyDescent="0.3">
      <c r="X89"/>
      <c r="Y89"/>
      <c r="Z89"/>
    </row>
    <row r="90" spans="24:26" s="180" customFormat="1" x14ac:dyDescent="0.3">
      <c r="X90"/>
      <c r="Y90"/>
      <c r="Z90"/>
    </row>
    <row r="91" spans="24:26" s="180" customFormat="1" x14ac:dyDescent="0.3">
      <c r="X91"/>
      <c r="Y91"/>
      <c r="Z91"/>
    </row>
    <row r="92" spans="24:26" s="180" customFormat="1" x14ac:dyDescent="0.3">
      <c r="X92"/>
      <c r="Y92"/>
      <c r="Z92"/>
    </row>
    <row r="93" spans="24:26" s="180" customFormat="1" x14ac:dyDescent="0.3">
      <c r="X93"/>
      <c r="Y93"/>
      <c r="Z93"/>
    </row>
    <row r="94" spans="24:26" s="180" customFormat="1" x14ac:dyDescent="0.3">
      <c r="X94"/>
      <c r="Y94"/>
      <c r="Z94"/>
    </row>
    <row r="95" spans="24:26" s="180" customFormat="1" x14ac:dyDescent="0.3">
      <c r="X95"/>
      <c r="Y95"/>
      <c r="Z95"/>
    </row>
    <row r="96" spans="24:26" s="180" customFormat="1" x14ac:dyDescent="0.3">
      <c r="X96"/>
      <c r="Y96"/>
      <c r="Z96"/>
    </row>
    <row r="97" spans="24:26" s="180" customFormat="1" x14ac:dyDescent="0.3">
      <c r="X97"/>
      <c r="Y97"/>
      <c r="Z97"/>
    </row>
    <row r="98" spans="24:26" s="180" customFormat="1" x14ac:dyDescent="0.3">
      <c r="X98"/>
      <c r="Y98"/>
      <c r="Z98"/>
    </row>
    <row r="99" spans="24:26" s="180" customFormat="1" x14ac:dyDescent="0.3">
      <c r="X99"/>
      <c r="Y99"/>
      <c r="Z99"/>
    </row>
    <row r="100" spans="24:26" s="180" customFormat="1" x14ac:dyDescent="0.3">
      <c r="X100"/>
      <c r="Y100"/>
      <c r="Z100"/>
    </row>
    <row r="101" spans="24:26" s="180" customFormat="1" x14ac:dyDescent="0.3">
      <c r="X101"/>
      <c r="Y101"/>
      <c r="Z101"/>
    </row>
    <row r="102" spans="24:26" s="180" customFormat="1" x14ac:dyDescent="0.3">
      <c r="X102"/>
      <c r="Y102"/>
      <c r="Z102"/>
    </row>
    <row r="103" spans="24:26" s="180" customFormat="1" x14ac:dyDescent="0.3">
      <c r="X103"/>
      <c r="Y103"/>
      <c r="Z103"/>
    </row>
  </sheetData>
  <sheetProtection algorithmName="SHA-512" hashValue="bB7cJFh5cuLMLv4JsHMDXPxyGwCQISuR5Bx3OCCdLzNqG96sFU30Gd/H+qq3bi/CvlriGM6Y4fwaN8dVl66+VQ==" saltValue="7yViE+ui8CxiIAOBjic69g==" spinCount="100000" sheet="1" formatColumns="0"/>
  <mergeCells count="31">
    <mergeCell ref="X7:X8"/>
    <mergeCell ref="Y7:Z7"/>
    <mergeCell ref="P7:R7"/>
    <mergeCell ref="T7:V7"/>
    <mergeCell ref="A37:C37"/>
    <mergeCell ref="A36:C36"/>
    <mergeCell ref="D37:H37"/>
    <mergeCell ref="I36:M36"/>
    <mergeCell ref="I37:M37"/>
    <mergeCell ref="D36:H36"/>
    <mergeCell ref="K6:L6"/>
    <mergeCell ref="I35:M35"/>
    <mergeCell ref="A5:A8"/>
    <mergeCell ref="D33:F33"/>
    <mergeCell ref="D35:H35"/>
    <mergeCell ref="I76:L76"/>
    <mergeCell ref="A76:H76"/>
    <mergeCell ref="A77:L77"/>
    <mergeCell ref="H56:J56"/>
    <mergeCell ref="I1:M1"/>
    <mergeCell ref="I2:M2"/>
    <mergeCell ref="I3:M3"/>
    <mergeCell ref="A1:C1"/>
    <mergeCell ref="A2:C2"/>
    <mergeCell ref="D1:H1"/>
    <mergeCell ref="A3:C3"/>
    <mergeCell ref="D2:H2"/>
    <mergeCell ref="D3:H3"/>
    <mergeCell ref="K5:L5"/>
    <mergeCell ref="A35:C35"/>
    <mergeCell ref="D5:G5"/>
  </mergeCells>
  <phoneticPr fontId="1" type="noConversion"/>
  <printOptions horizontalCentered="1" verticalCentered="1"/>
  <pageMargins left="0.59055118110236227" right="0.59055118110236227" top="0.35433070866141736" bottom="0.35433070866141736" header="0.31496062992125984" footer="0.19685039370078741"/>
  <pageSetup paperSize="9" fitToHeight="0" orientation="landscape" r:id="rId1"/>
  <headerFooter>
    <oddFooter>&amp;R&amp;8Ausgedruckt am &amp;D, &amp;T</oddFoot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"/>
  <sheetViews>
    <sheetView topLeftCell="AD1" workbookViewId="0">
      <pane ySplit="1" topLeftCell="A2" activePane="bottomLeft" state="frozen"/>
      <selection pane="bottomLeft" activeCell="AQ2" sqref="AQ2"/>
    </sheetView>
  </sheetViews>
  <sheetFormatPr baseColWidth="10" defaultColWidth="9.5546875" defaultRowHeight="13.2" x14ac:dyDescent="0.25"/>
  <cols>
    <col min="1" max="1" width="8.5546875" style="77" bestFit="1" customWidth="1"/>
    <col min="2" max="2" width="7.6640625" style="77" bestFit="1" customWidth="1"/>
    <col min="3" max="3" width="8" style="77" bestFit="1" customWidth="1"/>
    <col min="4" max="4" width="6.109375" style="77" bestFit="1" customWidth="1"/>
    <col min="5" max="5" width="16.88671875" style="77" customWidth="1"/>
    <col min="6" max="6" width="6.33203125" style="77" bestFit="1" customWidth="1"/>
    <col min="7" max="7" width="9" style="77" bestFit="1" customWidth="1"/>
    <col min="8" max="8" width="7.6640625" style="77" bestFit="1" customWidth="1"/>
    <col min="9" max="9" width="3.44140625" style="77" bestFit="1" customWidth="1"/>
    <col min="10" max="10" width="8.44140625" style="77" bestFit="1" customWidth="1"/>
    <col min="11" max="11" width="11" style="77" bestFit="1" customWidth="1"/>
    <col min="12" max="12" width="8.44140625" style="77" bestFit="1" customWidth="1"/>
    <col min="13" max="13" width="8.6640625" style="77" bestFit="1" customWidth="1"/>
    <col min="14" max="14" width="8.44140625" style="77" bestFit="1" customWidth="1"/>
    <col min="15" max="15" width="8.6640625" style="77" bestFit="1" customWidth="1"/>
    <col min="16" max="16" width="9.6640625" style="77" bestFit="1" customWidth="1"/>
    <col min="17" max="17" width="3.33203125" style="77" bestFit="1" customWidth="1"/>
    <col min="18" max="18" width="9" style="77" bestFit="1" customWidth="1"/>
    <col min="19" max="19" width="6.6640625" style="77" bestFit="1" customWidth="1"/>
    <col min="20" max="20" width="13.88671875" style="77" bestFit="1" customWidth="1"/>
    <col min="21" max="21" width="9.6640625" style="77" bestFit="1" customWidth="1"/>
    <col min="22" max="22" width="6.44140625" style="77" bestFit="1" customWidth="1"/>
    <col min="23" max="23" width="13.5546875" style="77" bestFit="1" customWidth="1"/>
    <col min="24" max="24" width="9.44140625" style="77" bestFit="1" customWidth="1"/>
    <col min="25" max="25" width="7.109375" style="77" bestFit="1" customWidth="1"/>
    <col min="26" max="26" width="14.33203125" style="77" bestFit="1" customWidth="1"/>
    <col min="27" max="27" width="10.109375" style="77" bestFit="1" customWidth="1"/>
    <col min="28" max="28" width="9" style="77" bestFit="1" customWidth="1"/>
    <col min="29" max="29" width="16.33203125" style="77" bestFit="1" customWidth="1"/>
    <col min="30" max="30" width="12" style="77" bestFit="1" customWidth="1"/>
    <col min="31" max="31" width="9.6640625" style="77" bestFit="1" customWidth="1"/>
    <col min="32" max="32" width="17" style="77" bestFit="1" customWidth="1"/>
    <col min="33" max="33" width="12.6640625" style="77" bestFit="1" customWidth="1"/>
    <col min="34" max="34" width="8.88671875" style="77" bestFit="1" customWidth="1"/>
    <col min="35" max="41" width="6.6640625" style="77" bestFit="1" customWidth="1"/>
    <col min="42" max="42" width="9.33203125" style="77" bestFit="1" customWidth="1"/>
    <col min="43" max="43" width="5.88671875" style="77" bestFit="1" customWidth="1"/>
    <col min="44" max="44" width="9.88671875" style="77" bestFit="1" customWidth="1"/>
    <col min="45" max="45" width="9.109375" style="77" bestFit="1" customWidth="1"/>
    <col min="46" max="49" width="10.109375" style="77" bestFit="1" customWidth="1"/>
    <col min="50" max="50" width="10.88671875" style="77" bestFit="1" customWidth="1"/>
    <col min="51" max="51" width="9.5546875" style="77" bestFit="1" customWidth="1"/>
    <col min="52" max="52" width="9.44140625" style="77" bestFit="1" customWidth="1"/>
    <col min="53" max="53" width="12.33203125" style="77" bestFit="1" customWidth="1"/>
    <col min="54" max="54" width="10.109375" style="77" bestFit="1" customWidth="1"/>
    <col min="55" max="55" width="7.44140625" style="77" bestFit="1" customWidth="1"/>
    <col min="56" max="56" width="6.44140625" style="77" bestFit="1" customWidth="1"/>
    <col min="57" max="57" width="6.88671875" style="77" bestFit="1" customWidth="1"/>
    <col min="58" max="58" width="7.88671875" style="77" bestFit="1" customWidth="1"/>
    <col min="59" max="16384" width="9.5546875" style="77"/>
  </cols>
  <sheetData>
    <row r="1" spans="1:58" s="116" customFormat="1" ht="10.199999999999999" x14ac:dyDescent="0.2">
      <c r="A1" s="44" t="str">
        <f>'[1]411 PTS-Schule'!B1</f>
        <v>Schuljahr</v>
      </c>
      <c r="B1" s="44" t="str">
        <f>'[1]411 PTS-Schule'!C1</f>
        <v>BezirkNr</v>
      </c>
      <c r="C1" s="44" t="str">
        <f>'[1]411 PTS-Schule'!D1</f>
        <v>Schultyp</v>
      </c>
      <c r="D1" s="44" t="str">
        <f>'[1]411 PTS-Schule'!E1</f>
        <v>SKZ</v>
      </c>
      <c r="E1" s="44" t="str">
        <f>'[1]411 PTS-Schule'!F1</f>
        <v>Schule</v>
      </c>
      <c r="F1" s="44" t="str">
        <f>'[1]411 PTS-Schule'!G1</f>
        <v>Status</v>
      </c>
      <c r="G1" s="106" t="str">
        <f>'[1]411 PTS-Schule'!H1</f>
        <v>Stichtag</v>
      </c>
      <c r="H1" s="44" t="str">
        <f>'[1]411 PTS-Schule'!I1</f>
        <v>Schulart</v>
      </c>
      <c r="I1" s="44" t="str">
        <f>'[1]411 PTS-Schule'!J1</f>
        <v>Kl9</v>
      </c>
      <c r="J1" s="44" t="str">
        <f>'[1]411 PTS-Schule'!K1</f>
        <v>Kl9_Anz7</v>
      </c>
      <c r="K1" s="44" t="str">
        <f>'[1]411 PTS-Schule'!L1</f>
        <v>KL9_SPF7</v>
      </c>
      <c r="L1" s="44" t="str">
        <f>'[1]411 PTS-Schule'!M1</f>
        <v>Kl9_Anz8</v>
      </c>
      <c r="M1" s="44" t="str">
        <f>'[1]411 PTS-Schule'!N1</f>
        <v>KL9_SPF8</v>
      </c>
      <c r="N1" s="44" t="str">
        <f>'[1]411 PTS-Schule'!O1</f>
        <v>Kl9_Anz9</v>
      </c>
      <c r="O1" s="44" t="str">
        <f>'[1]411 PTS-Schule'!P1</f>
        <v>KL9_SPF9</v>
      </c>
      <c r="P1" s="44" t="str">
        <f>'[1]411 PTS-Schule'!Q1</f>
        <v>NDSprache</v>
      </c>
      <c r="Q1" s="44" t="str">
        <f>'[1]411 PTS-Schule'!R1</f>
        <v>AO</v>
      </c>
      <c r="R1" s="44" t="str">
        <f>'[1]411 PTS-Schule'!S1</f>
        <v>SprengelF</v>
      </c>
      <c r="S1" s="44" t="str">
        <f>'[1]411 PTS-Schule'!T1</f>
        <v>Rel_RK</v>
      </c>
      <c r="T1" s="44" t="str">
        <f>'[1]411 PTS-Schule'!U1</f>
        <v>Rel_RK_Abmeld</v>
      </c>
      <c r="U1" s="44" t="str">
        <f>'[1]411 PTS-Schule'!V1</f>
        <v>Rel_RK_FG</v>
      </c>
      <c r="V1" s="44" t="str">
        <f>'[1]411 PTS-Schule'!W1</f>
        <v>Rel_EV</v>
      </c>
      <c r="W1" s="44" t="str">
        <f>'[1]411 PTS-Schule'!X1</f>
        <v>Rel_EV_Abmeld</v>
      </c>
      <c r="X1" s="44" t="str">
        <f>'[1]411 PTS-Schule'!Y1</f>
        <v>Rel_EV_FG</v>
      </c>
      <c r="Y1" s="44" t="str">
        <f>'[1]411 PTS-Schule'!Z1</f>
        <v>Rel_ISL</v>
      </c>
      <c r="Z1" s="44" t="str">
        <f>'[1]411 PTS-Schule'!AA1</f>
        <v>Rel_ISL_Abmeld</v>
      </c>
      <c r="AA1" s="44" t="str">
        <f>'[1]411 PTS-Schule'!AB1</f>
        <v>Rel_ISL_FG</v>
      </c>
      <c r="AB1" s="44" t="str">
        <f>'[1]411 PTS-Schule'!AC1</f>
        <v>Rel_ORTH</v>
      </c>
      <c r="AC1" s="44" t="str">
        <f>'[1]411 PTS-Schule'!AD1</f>
        <v>Rel_ORTH_Abmeld</v>
      </c>
      <c r="AD1" s="44" t="str">
        <f>'[1]411 PTS-Schule'!AE1</f>
        <v>Rel_ORTH_FG</v>
      </c>
      <c r="AE1" s="44" t="str">
        <f>'[1]411 PTS-Schule'!AF1</f>
        <v>Rel_SONST</v>
      </c>
      <c r="AF1" s="44" t="str">
        <f>'[1]411 PTS-Schule'!AG1</f>
        <v>Rel_SONST_Abmeld</v>
      </c>
      <c r="AG1" s="44" t="str">
        <f>'[1]411 PTS-Schule'!AH1</f>
        <v>Rel_SONST_FG</v>
      </c>
      <c r="AH1" s="44" t="str">
        <f>'[1]411 PTS-Schule'!AI1</f>
        <v>I_Klassen</v>
      </c>
      <c r="AI1" s="44" t="str">
        <f>'[1]411 PTS-Schule'!AJ1</f>
        <v>Anz_I1</v>
      </c>
      <c r="AJ1" s="44" t="str">
        <f>'[1]411 PTS-Schule'!AK1</f>
        <v>Anz_I2</v>
      </c>
      <c r="AK1" s="44" t="str">
        <f>'[1]411 PTS-Schule'!AL1</f>
        <v>Anz_I3</v>
      </c>
      <c r="AL1" s="44" t="str">
        <f>'[1]411 PTS-Schule'!AM1</f>
        <v>Anz_I4</v>
      </c>
      <c r="AM1" s="44" t="str">
        <f>'[1]411 PTS-Schule'!AN1</f>
        <v>Anz_I5</v>
      </c>
      <c r="AN1" s="44" t="str">
        <f>'[1]411 PTS-Schule'!AO1</f>
        <v>Anz_I6</v>
      </c>
      <c r="AO1" s="44" t="str">
        <f>'[1]411 PTS-Schule'!AP1</f>
        <v>Anz_I7</v>
      </c>
      <c r="AP1" s="44" t="str">
        <f>'[1]411 PTS-Schule'!AQ1</f>
        <v>Anz_I&gt;=8</v>
      </c>
      <c r="AQ1" s="44" t="str">
        <f>'[1]411 PTS-Schule'!AR1</f>
        <v>DFK9</v>
      </c>
      <c r="AR1" s="44" t="str">
        <f>'[1]411 PTS-Schule'!AS1</f>
        <v>DFK9_Anz</v>
      </c>
      <c r="AS1" s="44" t="str">
        <f>'[1]411 PTS-Schule'!AT1</f>
        <v>GTS_1Tag</v>
      </c>
      <c r="AT1" s="44" t="str">
        <f>'[1]411 PTS-Schule'!AU1</f>
        <v>GTS_2Tage</v>
      </c>
      <c r="AU1" s="44" t="str">
        <f>'[1]411 PTS-Schule'!AV1</f>
        <v>GTS_3Tage</v>
      </c>
      <c r="AV1" s="44" t="str">
        <f>'[1]411 PTS-Schule'!AW1</f>
        <v>GTS_4Tage</v>
      </c>
      <c r="AW1" s="44" t="str">
        <f>'[1]411 PTS-Schule'!AX1</f>
        <v>GTS_5Tage</v>
      </c>
      <c r="AX1" s="44" t="str">
        <f>'[1]411 PTS-Schule'!AY1</f>
        <v>Genehmiger</v>
      </c>
      <c r="AY1" s="44" t="str">
        <f>'[1]411 PTS-Schule'!AZ1</f>
        <v>GN_Datum</v>
      </c>
      <c r="AZ1" s="44" t="str">
        <f>'[1]411 PTS-Schule'!BA1</f>
        <v>GN_Status</v>
      </c>
      <c r="BA1" s="106" t="str">
        <f>'[1]411 PTS-Schule'!BB1</f>
        <v>UpdateDatum</v>
      </c>
      <c r="BB1" s="44" t="str">
        <f>'[1]411 PTS-Schule'!BC1</f>
        <v>SPF_lfdVerf</v>
      </c>
      <c r="BC1" s="44" t="str">
        <f>'[1]411 PTS-Schule'!BD1</f>
        <v>DF-Klasse int.</v>
      </c>
      <c r="BD1" s="44" t="str">
        <f>'[1]411 PTS-Schule'!BE1</f>
        <v>DF-Kurs</v>
      </c>
      <c r="BE1" s="44" t="str">
        <f>'[1]411 PTS-Schule'!BF1</f>
        <v>DF-BFD</v>
      </c>
      <c r="BF1" s="44" t="str">
        <f>'[1]411 PTS-Schule'!BG1</f>
        <v>DF-Kurs int.</v>
      </c>
    </row>
    <row r="2" spans="1:58" s="43" customFormat="1" ht="10.199999999999999" x14ac:dyDescent="0.2">
      <c r="A2" s="44" t="str">
        <f>'[1]411 PTS-Schule'!B2</f>
        <v>2024/25</v>
      </c>
      <c r="B2" s="44" t="str">
        <f>'[1]411 PTS-Schule'!C2</f>
        <v>3</v>
      </c>
      <c r="C2" s="44" t="str">
        <f>'[1]411 PTS-Schule'!D2</f>
        <v>4</v>
      </c>
      <c r="D2" s="44">
        <f>'[1]411 PTS-Schule'!E2</f>
        <v>503134</v>
      </c>
      <c r="E2" s="44" t="str">
        <f>'[1]411 PTS-Schule'!F2</f>
        <v>PTS Thalgau</v>
      </c>
      <c r="F2" s="44">
        <f>'[1]411 PTS-Schule'!G2</f>
        <v>0</v>
      </c>
      <c r="G2" s="106">
        <f>'[1]411 PTS-Schule'!H2</f>
        <v>45566</v>
      </c>
      <c r="H2" s="44">
        <f>'[1]411 PTS-Schule'!I2</f>
        <v>4</v>
      </c>
      <c r="I2" s="44">
        <f>'[1]411 PTS-Schule'!J2</f>
        <v>1</v>
      </c>
      <c r="J2" s="44">
        <f>'[1]411 PTS-Schule'!K2</f>
        <v>0</v>
      </c>
      <c r="K2" s="44">
        <f>'[1]411 PTS-Schule'!L2</f>
        <v>0</v>
      </c>
      <c r="L2" s="44">
        <f>'[1]411 PTS-Schule'!M2</f>
        <v>0</v>
      </c>
      <c r="M2" s="44">
        <f>'[1]411 PTS-Schule'!N2</f>
        <v>0</v>
      </c>
      <c r="N2" s="44">
        <f>'[1]411 PTS-Schule'!O2</f>
        <v>4</v>
      </c>
      <c r="O2" s="44">
        <f>'[1]411 PTS-Schule'!P2</f>
        <v>0</v>
      </c>
      <c r="P2" s="44">
        <f>'[1]411 PTS-Schule'!Q2</f>
        <v>0</v>
      </c>
      <c r="Q2" s="44">
        <f>'[1]411 PTS-Schule'!R2</f>
        <v>0</v>
      </c>
      <c r="R2" s="44">
        <f>'[1]411 PTS-Schule'!S2</f>
        <v>0</v>
      </c>
      <c r="S2" s="44">
        <f>'[1]411 PTS-Schule'!T2</f>
        <v>2</v>
      </c>
      <c r="T2" s="44">
        <f>'[1]411 PTS-Schule'!U2</f>
        <v>0</v>
      </c>
      <c r="U2" s="44">
        <f>'[1]411 PTS-Schule'!V2</f>
        <v>0</v>
      </c>
      <c r="V2" s="44">
        <f>'[1]411 PTS-Schule'!W2</f>
        <v>0</v>
      </c>
      <c r="W2" s="44">
        <f>'[1]411 PTS-Schule'!X2</f>
        <v>0</v>
      </c>
      <c r="X2" s="44">
        <f>'[1]411 PTS-Schule'!Y2</f>
        <v>0</v>
      </c>
      <c r="Y2" s="44">
        <f>'[1]411 PTS-Schule'!Z2</f>
        <v>0</v>
      </c>
      <c r="Z2" s="44">
        <f>'[1]411 PTS-Schule'!AA2</f>
        <v>0</v>
      </c>
      <c r="AA2" s="44">
        <f>'[1]411 PTS-Schule'!AB2</f>
        <v>0</v>
      </c>
      <c r="AB2" s="44">
        <f>'[1]411 PTS-Schule'!AC2</f>
        <v>0</v>
      </c>
      <c r="AC2" s="44">
        <f>'[1]411 PTS-Schule'!AD2</f>
        <v>0</v>
      </c>
      <c r="AD2" s="44">
        <f>'[1]411 PTS-Schule'!AE2</f>
        <v>0</v>
      </c>
      <c r="AE2" s="44">
        <f>'[1]411 PTS-Schule'!AF2</f>
        <v>0</v>
      </c>
      <c r="AF2" s="44">
        <f>'[1]411 PTS-Schule'!AG2</f>
        <v>0</v>
      </c>
      <c r="AG2" s="44">
        <f>'[1]411 PTS-Schule'!AH2</f>
        <v>0</v>
      </c>
      <c r="AH2" s="44">
        <f>'[1]411 PTS-Schule'!AI2</f>
        <v>0</v>
      </c>
      <c r="AI2" s="44">
        <f>'[1]411 PTS-Schule'!AJ2</f>
        <v>0</v>
      </c>
      <c r="AJ2" s="44">
        <f>'[1]411 PTS-Schule'!AK2</f>
        <v>0</v>
      </c>
      <c r="AK2" s="44">
        <f>'[1]411 PTS-Schule'!AL2</f>
        <v>0</v>
      </c>
      <c r="AL2" s="44">
        <f>'[1]411 PTS-Schule'!AM2</f>
        <v>0</v>
      </c>
      <c r="AM2" s="44">
        <f>'[1]411 PTS-Schule'!AN2</f>
        <v>0</v>
      </c>
      <c r="AN2" s="44">
        <f>'[1]411 PTS-Schule'!AO2</f>
        <v>0</v>
      </c>
      <c r="AO2" s="44">
        <f>'[1]411 PTS-Schule'!AP2</f>
        <v>0</v>
      </c>
      <c r="AP2" s="44">
        <f>'[1]411 PTS-Schule'!AQ2</f>
        <v>0</v>
      </c>
      <c r="AQ2" s="44">
        <f>'[1]411 PTS-Schule'!AR2</f>
        <v>0</v>
      </c>
      <c r="AR2" s="44">
        <f>'[1]411 PTS-Schule'!AS2</f>
        <v>0</v>
      </c>
      <c r="AS2" s="44">
        <f>'[1]411 PTS-Schule'!AT2</f>
        <v>0</v>
      </c>
      <c r="AT2" s="44">
        <f>'[1]411 PTS-Schule'!AU2</f>
        <v>0</v>
      </c>
      <c r="AU2" s="44">
        <f>'[1]411 PTS-Schule'!AV2</f>
        <v>0</v>
      </c>
      <c r="AV2" s="44">
        <f>'[1]411 PTS-Schule'!AW2</f>
        <v>0</v>
      </c>
      <c r="AW2" s="44">
        <f>'[1]411 PTS-Schule'!AX2</f>
        <v>0</v>
      </c>
      <c r="AX2" s="44" t="str">
        <f>'[1]411 PTS-Schule'!AY2</f>
        <v/>
      </c>
      <c r="AY2" s="44" t="str">
        <f>'[1]411 PTS-Schule'!AZ2</f>
        <v/>
      </c>
      <c r="AZ2" s="44" t="str">
        <f>'[1]411 PTS-Schule'!BA2</f>
        <v>geplant</v>
      </c>
      <c r="BA2" s="106">
        <f>'[1]411 PTS-Schule'!BB2</f>
        <v>45341</v>
      </c>
      <c r="BB2" s="44">
        <f>'[1]411 PTS-Schule'!BC2</f>
        <v>0</v>
      </c>
      <c r="BC2" s="44">
        <f>'[1]411 PTS-Schule'!BD2</f>
        <v>0</v>
      </c>
      <c r="BD2" s="44">
        <f>'[1]411 PTS-Schule'!BE2</f>
        <v>0</v>
      </c>
      <c r="BE2" s="44">
        <f>'[1]411 PTS-Schule'!BF2</f>
        <v>0</v>
      </c>
      <c r="BF2" s="44">
        <f>'[1]411 PTS-Schule'!BG2</f>
        <v>0</v>
      </c>
    </row>
    <row r="4" spans="1:58" x14ac:dyDescent="0.25">
      <c r="P4" s="105"/>
    </row>
  </sheetData>
  <sheetProtection algorithmName="SHA-512" hashValue="gOLDU97ZGuhSln2qo/JKI9wwKh0xNcP7wyOKKRzAfrPAKEjH4UQ/3u5m4K0W7bfUXmLjI6xFH1ZG+d4Myd9Kpw==" saltValue="Z/Obwheg8pF8I5S0Jssmmg==" spinCount="100000" sheet="1" formatColumns="0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topLeftCell="AG1" workbookViewId="0">
      <pane ySplit="1" topLeftCell="A2" activePane="bottomLeft" state="frozen"/>
      <selection pane="bottomLeft" activeCell="AT2" sqref="AT2"/>
    </sheetView>
  </sheetViews>
  <sheetFormatPr baseColWidth="10" defaultColWidth="11.44140625" defaultRowHeight="11.4" x14ac:dyDescent="0.2"/>
  <cols>
    <col min="1" max="1" width="9.109375" style="107" bestFit="1" customWidth="1"/>
    <col min="2" max="2" width="8" style="107" bestFit="1" customWidth="1"/>
    <col min="3" max="3" width="8.6640625" style="107" bestFit="1" customWidth="1"/>
    <col min="4" max="4" width="6.109375" style="107" bestFit="1" customWidth="1"/>
    <col min="5" max="5" width="19.6640625" style="107" customWidth="1"/>
    <col min="6" max="6" width="6.88671875" style="107" bestFit="1" customWidth="1"/>
    <col min="7" max="7" width="9" style="107" bestFit="1" customWidth="1"/>
    <col min="8" max="8" width="8.33203125" style="107" bestFit="1" customWidth="1"/>
    <col min="9" max="9" width="10.33203125" style="107" bestFit="1" customWidth="1"/>
    <col min="10" max="10" width="6.33203125" style="107" bestFit="1" customWidth="1"/>
    <col min="11" max="11" width="3.6640625" style="107" bestFit="1" customWidth="1"/>
    <col min="12" max="12" width="10.6640625" style="107" bestFit="1" customWidth="1"/>
    <col min="13" max="13" width="11" style="107" bestFit="1" customWidth="1"/>
    <col min="14" max="14" width="9.33203125" style="107" bestFit="1" customWidth="1"/>
    <col min="15" max="15" width="9.6640625" style="107" bestFit="1" customWidth="1"/>
    <col min="16" max="16" width="9.33203125" style="107" bestFit="1" customWidth="1"/>
    <col min="17" max="17" width="9.6640625" style="107" bestFit="1" customWidth="1"/>
    <col min="18" max="18" width="10.44140625" style="107" bestFit="1" customWidth="1"/>
    <col min="19" max="19" width="3.5546875" style="107" bestFit="1" customWidth="1"/>
    <col min="20" max="20" width="9.5546875" style="107" bestFit="1" customWidth="1"/>
    <col min="21" max="21" width="7.33203125" style="107" bestFit="1" customWidth="1"/>
    <col min="22" max="22" width="15" style="107" bestFit="1" customWidth="1"/>
    <col min="23" max="23" width="10.44140625" style="107" bestFit="1" customWidth="1"/>
    <col min="24" max="24" width="7" style="107" bestFit="1" customWidth="1"/>
    <col min="25" max="25" width="14.6640625" style="107" bestFit="1" customWidth="1"/>
    <col min="26" max="26" width="10.109375" style="107" bestFit="1" customWidth="1"/>
    <col min="27" max="27" width="7.6640625" style="107" bestFit="1" customWidth="1"/>
    <col min="28" max="28" width="15.44140625" style="107" bestFit="1" customWidth="1"/>
    <col min="29" max="29" width="10.88671875" style="107" bestFit="1" customWidth="1"/>
    <col min="30" max="30" width="9.6640625" style="107" bestFit="1" customWidth="1"/>
    <col min="31" max="31" width="17.5546875" style="107" bestFit="1" customWidth="1"/>
    <col min="32" max="32" width="12.88671875" style="107" bestFit="1" customWidth="1"/>
    <col min="33" max="33" width="10.5546875" style="107" bestFit="1" customWidth="1"/>
    <col min="34" max="34" width="18.44140625" style="107" bestFit="1" customWidth="1"/>
    <col min="35" max="35" width="13.6640625" style="107" bestFit="1" customWidth="1"/>
    <col min="36" max="36" width="9.33203125" style="107" bestFit="1" customWidth="1"/>
    <col min="37" max="43" width="7.33203125" style="107" bestFit="1" customWidth="1"/>
    <col min="44" max="44" width="8.33203125" style="107" bestFit="1" customWidth="1"/>
    <col min="45" max="45" width="7.33203125" style="107" bestFit="1" customWidth="1"/>
    <col min="46" max="46" width="8.44140625" style="107" bestFit="1" customWidth="1"/>
    <col min="47" max="47" width="9.6640625" style="107" bestFit="1" customWidth="1"/>
    <col min="48" max="51" width="10.6640625" style="107" bestFit="1" customWidth="1"/>
    <col min="52" max="52" width="11.33203125" style="107" bestFit="1" customWidth="1"/>
    <col min="53" max="54" width="10.33203125" style="107" bestFit="1" customWidth="1"/>
    <col min="55" max="55" width="13.109375" style="107" bestFit="1" customWidth="1"/>
    <col min="56" max="56" width="10.109375" style="107" bestFit="1" customWidth="1"/>
    <col min="57" max="57" width="7.44140625" style="107" bestFit="1" customWidth="1"/>
    <col min="58" max="58" width="6.44140625" style="107" bestFit="1" customWidth="1"/>
    <col min="59" max="59" width="6.88671875" style="107" bestFit="1" customWidth="1"/>
    <col min="60" max="60" width="7.88671875" style="107" bestFit="1" customWidth="1"/>
    <col min="61" max="16384" width="11.44140625" style="107"/>
  </cols>
  <sheetData>
    <row r="1" spans="1:60" s="43" customFormat="1" ht="10.199999999999999" x14ac:dyDescent="0.2">
      <c r="A1" s="44" t="str">
        <f>'[2]412 PTS-Klassen'!B1</f>
        <v>Schuljahr</v>
      </c>
      <c r="B1" s="44" t="str">
        <f>'[2]412 PTS-Klassen'!C1</f>
        <v>BezirkNr</v>
      </c>
      <c r="C1" s="44" t="str">
        <f>'[2]412 PTS-Klassen'!D1</f>
        <v>Schultyp</v>
      </c>
      <c r="D1" s="44" t="str">
        <f>'[2]412 PTS-Klassen'!E1</f>
        <v>SKZ</v>
      </c>
      <c r="E1" s="44" t="str">
        <f>'[2]412 PTS-Klassen'!F1</f>
        <v>Schule</v>
      </c>
      <c r="F1" s="44" t="str">
        <f>'[2]412 PTS-Klassen'!G1</f>
        <v>Status</v>
      </c>
      <c r="G1" s="106" t="str">
        <f>'[2]412 PTS-Klassen'!H1</f>
        <v>Stichtag</v>
      </c>
      <c r="H1" s="44" t="str">
        <f>'[2]412 PTS-Klassen'!I1</f>
        <v>Schulart</v>
      </c>
      <c r="I1" s="44" t="str">
        <f>'[2]412 PTS-Klassen'!J1</f>
        <v>Schulstufe</v>
      </c>
      <c r="J1" s="44" t="str">
        <f>'[2]412 PTS-Klassen'!K1</f>
        <v>Klasse</v>
      </c>
      <c r="K1" s="44" t="str">
        <f>'[2]412 PTS-Klassen'!L1</f>
        <v>Kl9</v>
      </c>
      <c r="L1" s="44" t="str">
        <f>'[2]412 PTS-Klassen'!M1</f>
        <v>Kl9_Anz7</v>
      </c>
      <c r="M1" s="44" t="str">
        <f>'[2]412 PTS-Klassen'!N1</f>
        <v>KL9_SPF7</v>
      </c>
      <c r="N1" s="44" t="str">
        <f>'[2]412 PTS-Klassen'!O1</f>
        <v>Kl9_Anz8</v>
      </c>
      <c r="O1" s="44" t="str">
        <f>'[2]412 PTS-Klassen'!P1</f>
        <v>KL9_SPF8</v>
      </c>
      <c r="P1" s="44" t="str">
        <f>'[2]412 PTS-Klassen'!Q1</f>
        <v>Kl9_Anz9</v>
      </c>
      <c r="Q1" s="44" t="str">
        <f>'[2]412 PTS-Klassen'!R1</f>
        <v>KL9_SPF9</v>
      </c>
      <c r="R1" s="44" t="str">
        <f>'[2]412 PTS-Klassen'!S1</f>
        <v>NDSprache</v>
      </c>
      <c r="S1" s="44" t="str">
        <f>'[2]412 PTS-Klassen'!T1</f>
        <v>AO</v>
      </c>
      <c r="T1" s="44" t="str">
        <f>'[2]412 PTS-Klassen'!U1</f>
        <v>SprengelF</v>
      </c>
      <c r="U1" s="44" t="str">
        <f>'[2]412 PTS-Klassen'!V1</f>
        <v>Rel_RK</v>
      </c>
      <c r="V1" s="44" t="str">
        <f>'[2]412 PTS-Klassen'!W1</f>
        <v>Rel_RK_Abmeld</v>
      </c>
      <c r="W1" s="44" t="str">
        <f>'[2]412 PTS-Klassen'!X1</f>
        <v>Rel_RK_FG</v>
      </c>
      <c r="X1" s="44" t="str">
        <f>'[2]412 PTS-Klassen'!Y1</f>
        <v>Rel_EV</v>
      </c>
      <c r="Y1" s="44" t="str">
        <f>'[2]412 PTS-Klassen'!Z1</f>
        <v>Rel_EV_Abmeld</v>
      </c>
      <c r="Z1" s="44" t="str">
        <f>'[2]412 PTS-Klassen'!AA1</f>
        <v>Rel_EV_FG</v>
      </c>
      <c r="AA1" s="44" t="str">
        <f>'[2]412 PTS-Klassen'!AB1</f>
        <v>Rel_ISL</v>
      </c>
      <c r="AB1" s="44" t="str">
        <f>'[2]412 PTS-Klassen'!AC1</f>
        <v>Rel_ISL_Abmeld</v>
      </c>
      <c r="AC1" s="44" t="str">
        <f>'[2]412 PTS-Klassen'!AD1</f>
        <v>Rel_ISL_FG</v>
      </c>
      <c r="AD1" s="44" t="str">
        <f>'[2]412 PTS-Klassen'!AE1</f>
        <v>Rel_ORTH</v>
      </c>
      <c r="AE1" s="44" t="str">
        <f>'[2]412 PTS-Klassen'!AF1</f>
        <v>Rel_ORTH_Abmeld</v>
      </c>
      <c r="AF1" s="44" t="str">
        <f>'[2]412 PTS-Klassen'!AG1</f>
        <v>Rel_ORTH_FG</v>
      </c>
      <c r="AG1" s="44" t="str">
        <f>'[2]412 PTS-Klassen'!AH1</f>
        <v>Rel_SONST</v>
      </c>
      <c r="AH1" s="44" t="str">
        <f>'[2]412 PTS-Klassen'!AI1</f>
        <v>Rel_SONST_Abmeld</v>
      </c>
      <c r="AI1" s="44" t="str">
        <f>'[2]412 PTS-Klassen'!AJ1</f>
        <v>Rel_SONST_FG</v>
      </c>
      <c r="AJ1" s="44" t="str">
        <f>'[2]412 PTS-Klassen'!AK1</f>
        <v>I_Klassen</v>
      </c>
      <c r="AK1" s="44" t="str">
        <f>'[2]412 PTS-Klassen'!AL1</f>
        <v>Anz_I1</v>
      </c>
      <c r="AL1" s="44" t="str">
        <f>'[2]412 PTS-Klassen'!AM1</f>
        <v>Anz_I2</v>
      </c>
      <c r="AM1" s="44" t="str">
        <f>'[2]412 PTS-Klassen'!AN1</f>
        <v>Anz_I3</v>
      </c>
      <c r="AN1" s="44" t="str">
        <f>'[2]412 PTS-Klassen'!AO1</f>
        <v>Anz_I4</v>
      </c>
      <c r="AO1" s="44" t="str">
        <f>'[2]412 PTS-Klassen'!AP1</f>
        <v>Anz_I5</v>
      </c>
      <c r="AP1" s="44" t="str">
        <f>'[2]412 PTS-Klassen'!AQ1</f>
        <v>Anz_I6</v>
      </c>
      <c r="AQ1" s="44" t="str">
        <f>'[2]412 PTS-Klassen'!AR1</f>
        <v>Anz_I7</v>
      </c>
      <c r="AR1" s="44" t="str">
        <f>'[2]412 PTS-Klassen'!AS1</f>
        <v>Anz_I&gt;=8</v>
      </c>
      <c r="AS1" s="44" t="str">
        <f>'[2]412 PTS-Klassen'!AT1</f>
        <v>DFK9</v>
      </c>
      <c r="AT1" s="44" t="str">
        <f>'[2]412 PTS-Klassen'!AU1</f>
        <v>DFK9_Anz</v>
      </c>
      <c r="AU1" s="44" t="str">
        <f>'[2]412 PTS-Klassen'!AV1</f>
        <v>GTS_1Tag</v>
      </c>
      <c r="AV1" s="44" t="str">
        <f>'[2]412 PTS-Klassen'!AW1</f>
        <v>GTS_2Tage</v>
      </c>
      <c r="AW1" s="44" t="str">
        <f>'[2]412 PTS-Klassen'!AX1</f>
        <v>GTS_3Tage</v>
      </c>
      <c r="AX1" s="44" t="str">
        <f>'[2]412 PTS-Klassen'!AY1</f>
        <v>GTS_4Tage</v>
      </c>
      <c r="AY1" s="44" t="str">
        <f>'[2]412 PTS-Klassen'!AZ1</f>
        <v>GTS_5Tage</v>
      </c>
      <c r="AZ1" s="44" t="str">
        <f>'[2]412 PTS-Klassen'!BA1</f>
        <v>Genehmiger</v>
      </c>
      <c r="BA1" s="44" t="str">
        <f>'[2]412 PTS-Klassen'!BB1</f>
        <v>GN_Datum</v>
      </c>
      <c r="BB1" s="44" t="str">
        <f>'[2]412 PTS-Klassen'!BC1</f>
        <v>GN_Status</v>
      </c>
      <c r="BC1" s="106" t="str">
        <f>'[2]412 PTS-Klassen'!BD1</f>
        <v>UpdateDatum</v>
      </c>
      <c r="BD1" s="44" t="str">
        <f>'[2]412 PTS-Klassen'!BE1</f>
        <v>SPF_lfdVerf</v>
      </c>
      <c r="BE1" s="44" t="str">
        <f>'[2]412 PTS-Klassen'!BF1</f>
        <v>DF-Klasse int.</v>
      </c>
      <c r="BF1" s="44" t="str">
        <f>'[2]412 PTS-Klassen'!BG1</f>
        <v>DF-Kurs</v>
      </c>
      <c r="BG1" s="44" t="str">
        <f>'[2]412 PTS-Klassen'!BH1</f>
        <v>DF-BFD</v>
      </c>
      <c r="BH1" s="44" t="str">
        <f>'[2]412 PTS-Klassen'!BI1</f>
        <v>DF-Kurs int.</v>
      </c>
    </row>
    <row r="2" spans="1:60" s="43" customFormat="1" ht="10.199999999999999" x14ac:dyDescent="0.2">
      <c r="A2" s="44" t="str">
        <f>'[2]412 PTS-Klassen'!B2</f>
        <v>2024/25</v>
      </c>
      <c r="B2" s="44" t="str">
        <f>'[2]412 PTS-Klassen'!C2</f>
        <v>3</v>
      </c>
      <c r="C2" s="44" t="str">
        <f>'[2]412 PTS-Klassen'!D2</f>
        <v>4</v>
      </c>
      <c r="D2" s="44">
        <f>'[2]412 PTS-Klassen'!E2</f>
        <v>503134</v>
      </c>
      <c r="E2" s="44" t="str">
        <f>'[2]412 PTS-Klassen'!F2</f>
        <v>PTS Thalgau</v>
      </c>
      <c r="F2" s="44">
        <f>'[2]412 PTS-Klassen'!G2</f>
        <v>0</v>
      </c>
      <c r="G2" s="106">
        <f>'[2]412 PTS-Klassen'!H2</f>
        <v>45566</v>
      </c>
      <c r="H2" s="44">
        <f>'[2]412 PTS-Klassen'!I2</f>
        <v>4</v>
      </c>
      <c r="I2" s="44" t="str">
        <f>'[2]412 PTS-Klassen'!J2</f>
        <v>09</v>
      </c>
      <c r="J2" s="44" t="str">
        <f>'[2]412 PTS-Klassen'!K2</f>
        <v>1PTSa</v>
      </c>
      <c r="K2" s="44">
        <f>'[2]412 PTS-Klassen'!L2</f>
        <v>1</v>
      </c>
      <c r="L2" s="44">
        <f>'[2]412 PTS-Klassen'!M2</f>
        <v>0</v>
      </c>
      <c r="M2" s="44">
        <f>'[2]412 PTS-Klassen'!N2</f>
        <v>0</v>
      </c>
      <c r="N2" s="44">
        <f>'[2]412 PTS-Klassen'!O2</f>
        <v>0</v>
      </c>
      <c r="O2" s="44">
        <f>'[2]412 PTS-Klassen'!P2</f>
        <v>0</v>
      </c>
      <c r="P2" s="44">
        <f>'[2]412 PTS-Klassen'!Q2</f>
        <v>4</v>
      </c>
      <c r="Q2" s="44">
        <f>'[2]412 PTS-Klassen'!R2</f>
        <v>0</v>
      </c>
      <c r="R2" s="44">
        <f>'[2]412 PTS-Klassen'!S2</f>
        <v>0</v>
      </c>
      <c r="S2" s="44">
        <f>'[2]412 PTS-Klassen'!T2</f>
        <v>0</v>
      </c>
      <c r="T2" s="44">
        <f>'[2]412 PTS-Klassen'!U2</f>
        <v>0</v>
      </c>
      <c r="U2" s="44">
        <f>'[2]412 PTS-Klassen'!V2</f>
        <v>2</v>
      </c>
      <c r="V2" s="44">
        <f>'[2]412 PTS-Klassen'!W2</f>
        <v>0</v>
      </c>
      <c r="W2" s="44">
        <f>'[2]412 PTS-Klassen'!X2</f>
        <v>0</v>
      </c>
      <c r="X2" s="44">
        <f>'[2]412 PTS-Klassen'!Y2</f>
        <v>0</v>
      </c>
      <c r="Y2" s="44">
        <f>'[2]412 PTS-Klassen'!Z2</f>
        <v>0</v>
      </c>
      <c r="Z2" s="44">
        <f>'[2]412 PTS-Klassen'!AA2</f>
        <v>0</v>
      </c>
      <c r="AA2" s="44">
        <f>'[2]412 PTS-Klassen'!AB2</f>
        <v>0</v>
      </c>
      <c r="AB2" s="44">
        <f>'[2]412 PTS-Klassen'!AC2</f>
        <v>0</v>
      </c>
      <c r="AC2" s="44">
        <f>'[2]412 PTS-Klassen'!AD2</f>
        <v>0</v>
      </c>
      <c r="AD2" s="44">
        <f>'[2]412 PTS-Klassen'!AE2</f>
        <v>0</v>
      </c>
      <c r="AE2" s="44">
        <f>'[2]412 PTS-Klassen'!AF2</f>
        <v>0</v>
      </c>
      <c r="AF2" s="44">
        <f>'[2]412 PTS-Klassen'!AG2</f>
        <v>0</v>
      </c>
      <c r="AG2" s="44">
        <f>'[2]412 PTS-Klassen'!AH2</f>
        <v>0</v>
      </c>
      <c r="AH2" s="44">
        <f>'[2]412 PTS-Klassen'!AI2</f>
        <v>0</v>
      </c>
      <c r="AI2" s="44">
        <f>'[2]412 PTS-Klassen'!AJ2</f>
        <v>0</v>
      </c>
      <c r="AJ2" s="44">
        <f>'[2]412 PTS-Klassen'!AK2</f>
        <v>0</v>
      </c>
      <c r="AK2" s="44">
        <f>'[2]412 PTS-Klassen'!AL2</f>
        <v>0</v>
      </c>
      <c r="AL2" s="44">
        <f>'[2]412 PTS-Klassen'!AM2</f>
        <v>0</v>
      </c>
      <c r="AM2" s="44">
        <f>'[2]412 PTS-Klassen'!AN2</f>
        <v>0</v>
      </c>
      <c r="AN2" s="44">
        <f>'[2]412 PTS-Klassen'!AO2</f>
        <v>0</v>
      </c>
      <c r="AO2" s="44">
        <f>'[2]412 PTS-Klassen'!AP2</f>
        <v>0</v>
      </c>
      <c r="AP2" s="44">
        <f>'[2]412 PTS-Klassen'!AQ2</f>
        <v>0</v>
      </c>
      <c r="AQ2" s="44">
        <f>'[2]412 PTS-Klassen'!AR2</f>
        <v>0</v>
      </c>
      <c r="AR2" s="44">
        <f>'[2]412 PTS-Klassen'!AS2</f>
        <v>0</v>
      </c>
      <c r="AS2" s="44">
        <f>'[2]412 PTS-Klassen'!AT2</f>
        <v>0</v>
      </c>
      <c r="AT2" s="44">
        <f>'[2]412 PTS-Klassen'!AU2</f>
        <v>0</v>
      </c>
      <c r="AU2" s="44">
        <f>'[2]412 PTS-Klassen'!AV2</f>
        <v>0</v>
      </c>
      <c r="AV2" s="44">
        <f>'[2]412 PTS-Klassen'!AW2</f>
        <v>0</v>
      </c>
      <c r="AW2" s="44">
        <f>'[2]412 PTS-Klassen'!AX2</f>
        <v>0</v>
      </c>
      <c r="AX2" s="44">
        <f>'[2]412 PTS-Klassen'!AY2</f>
        <v>0</v>
      </c>
      <c r="AY2" s="44">
        <f>'[2]412 PTS-Klassen'!AZ2</f>
        <v>0</v>
      </c>
      <c r="AZ2" s="44" t="str">
        <f>'[2]412 PTS-Klassen'!BA2</f>
        <v/>
      </c>
      <c r="BA2" s="44" t="str">
        <f>'[2]412 PTS-Klassen'!BB2</f>
        <v/>
      </c>
      <c r="BB2" s="44" t="str">
        <f>'[2]412 PTS-Klassen'!BC2</f>
        <v>geplant</v>
      </c>
      <c r="BC2" s="106">
        <f>'[2]412 PTS-Klassen'!BD2</f>
        <v>45341</v>
      </c>
      <c r="BD2" s="44">
        <f>'[2]412 PTS-Klassen'!BE2</f>
        <v>0</v>
      </c>
      <c r="BE2" s="44">
        <f>'[2]412 PTS-Klassen'!BF2</f>
        <v>0</v>
      </c>
      <c r="BF2" s="44">
        <f>'[2]412 PTS-Klassen'!BG2</f>
        <v>0</v>
      </c>
      <c r="BG2" s="44">
        <f>'[2]412 PTS-Klassen'!BH2</f>
        <v>0</v>
      </c>
      <c r="BH2" s="44">
        <f>'[2]412 PTS-Klassen'!BI2</f>
        <v>0</v>
      </c>
    </row>
    <row r="3" spans="1:60" s="43" customFormat="1" ht="10.199999999999999" x14ac:dyDescent="0.2">
      <c r="A3" s="44" t="str">
        <f>'[2]412 PTS-Klassen'!B3</f>
        <v>2024/25</v>
      </c>
      <c r="B3" s="44" t="str">
        <f>'[2]412 PTS-Klassen'!C3</f>
        <v>3</v>
      </c>
      <c r="C3" s="44" t="str">
        <f>'[2]412 PTS-Klassen'!D3</f>
        <v>4</v>
      </c>
      <c r="D3" s="44">
        <f>'[2]412 PTS-Klassen'!E3</f>
        <v>503134</v>
      </c>
      <c r="E3" s="44" t="str">
        <f>'[2]412 PTS-Klassen'!F3</f>
        <v>PTS Thalgau</v>
      </c>
      <c r="F3" s="44">
        <f>'[2]412 PTS-Klassen'!G3</f>
        <v>0</v>
      </c>
      <c r="G3" s="106">
        <f>'[2]412 PTS-Klassen'!H3</f>
        <v>36526</v>
      </c>
      <c r="H3" s="44">
        <f>'[2]412 PTS-Klassen'!I3</f>
        <v>4</v>
      </c>
      <c r="I3" s="44" t="str">
        <f>'[2]412 PTS-Klassen'!J3</f>
        <v>99</v>
      </c>
      <c r="J3" s="44" t="str">
        <f>'[2]412 PTS-Klassen'!K3</f>
        <v>X</v>
      </c>
      <c r="K3" s="44">
        <f>'[2]412 PTS-Klassen'!L3</f>
        <v>0</v>
      </c>
      <c r="L3" s="44">
        <f>'[2]412 PTS-Klassen'!M3</f>
        <v>0</v>
      </c>
      <c r="M3" s="44">
        <f>'[2]412 PTS-Klassen'!N3</f>
        <v>0</v>
      </c>
      <c r="N3" s="44">
        <f>'[2]412 PTS-Klassen'!O3</f>
        <v>0</v>
      </c>
      <c r="O3" s="44">
        <f>'[2]412 PTS-Klassen'!P3</f>
        <v>0</v>
      </c>
      <c r="P3" s="44">
        <f>'[2]412 PTS-Klassen'!Q3</f>
        <v>0</v>
      </c>
      <c r="Q3" s="44">
        <f>'[2]412 PTS-Klassen'!R3</f>
        <v>0</v>
      </c>
      <c r="R3" s="44" t="str">
        <f>'[2]412 PTS-Klassen'!S3</f>
        <v/>
      </c>
      <c r="S3" s="44" t="str">
        <f>'[2]412 PTS-Klassen'!T3</f>
        <v/>
      </c>
      <c r="T3" s="44" t="str">
        <f>'[2]412 PTS-Klassen'!U3</f>
        <v/>
      </c>
      <c r="U3" s="44" t="str">
        <f>'[2]412 PTS-Klassen'!V3</f>
        <v/>
      </c>
      <c r="V3" s="44" t="str">
        <f>'[2]412 PTS-Klassen'!W3</f>
        <v/>
      </c>
      <c r="W3" s="44" t="str">
        <f>'[2]412 PTS-Klassen'!X3</f>
        <v/>
      </c>
      <c r="X3" s="44" t="str">
        <f>'[2]412 PTS-Klassen'!Y3</f>
        <v/>
      </c>
      <c r="Y3" s="44" t="str">
        <f>'[2]412 PTS-Klassen'!Z3</f>
        <v/>
      </c>
      <c r="Z3" s="44" t="str">
        <f>'[2]412 PTS-Klassen'!AA3</f>
        <v/>
      </c>
      <c r="AA3" s="44" t="str">
        <f>'[2]412 PTS-Klassen'!AB3</f>
        <v/>
      </c>
      <c r="AB3" s="44" t="str">
        <f>'[2]412 PTS-Klassen'!AC3</f>
        <v/>
      </c>
      <c r="AC3" s="44" t="str">
        <f>'[2]412 PTS-Klassen'!AD3</f>
        <v/>
      </c>
      <c r="AD3" s="44" t="str">
        <f>'[2]412 PTS-Klassen'!AE3</f>
        <v/>
      </c>
      <c r="AE3" s="44" t="str">
        <f>'[2]412 PTS-Klassen'!AF3</f>
        <v/>
      </c>
      <c r="AF3" s="44" t="str">
        <f>'[2]412 PTS-Klassen'!AG3</f>
        <v/>
      </c>
      <c r="AG3" s="44" t="str">
        <f>'[2]412 PTS-Klassen'!AH3</f>
        <v/>
      </c>
      <c r="AH3" s="44" t="str">
        <f>'[2]412 PTS-Klassen'!AI3</f>
        <v/>
      </c>
      <c r="AI3" s="44" t="str">
        <f>'[2]412 PTS-Klassen'!AJ3</f>
        <v/>
      </c>
      <c r="AJ3" s="44" t="str">
        <f>'[2]412 PTS-Klassen'!AK3</f>
        <v/>
      </c>
      <c r="AK3" s="44">
        <f>'[2]412 PTS-Klassen'!AL3</f>
        <v>0</v>
      </c>
      <c r="AL3" s="44">
        <f>'[2]412 PTS-Klassen'!AM3</f>
        <v>0</v>
      </c>
      <c r="AM3" s="44">
        <f>'[2]412 PTS-Klassen'!AN3</f>
        <v>0</v>
      </c>
      <c r="AN3" s="44">
        <f>'[2]412 PTS-Klassen'!AO3</f>
        <v>0</v>
      </c>
      <c r="AO3" s="44">
        <f>'[2]412 PTS-Klassen'!AP3</f>
        <v>0</v>
      </c>
      <c r="AP3" s="44">
        <f>'[2]412 PTS-Klassen'!AQ3</f>
        <v>0</v>
      </c>
      <c r="AQ3" s="44">
        <f>'[2]412 PTS-Klassen'!AR3</f>
        <v>0</v>
      </c>
      <c r="AR3" s="44">
        <f>'[2]412 PTS-Klassen'!AS3</f>
        <v>0</v>
      </c>
      <c r="AS3" s="44" t="str">
        <f>'[2]412 PTS-Klassen'!AT3</f>
        <v/>
      </c>
      <c r="AT3" s="44" t="str">
        <f>'[2]412 PTS-Klassen'!AU3</f>
        <v/>
      </c>
      <c r="AU3" s="44" t="str">
        <f>'[2]412 PTS-Klassen'!AV3</f>
        <v/>
      </c>
      <c r="AV3" s="44" t="str">
        <f>'[2]412 PTS-Klassen'!AW3</f>
        <v/>
      </c>
      <c r="AW3" s="44" t="str">
        <f>'[2]412 PTS-Klassen'!AX3</f>
        <v/>
      </c>
      <c r="AX3" s="44" t="str">
        <f>'[2]412 PTS-Klassen'!AY3</f>
        <v/>
      </c>
      <c r="AY3" s="44" t="str">
        <f>'[2]412 PTS-Klassen'!AZ3</f>
        <v/>
      </c>
      <c r="AZ3" s="44" t="str">
        <f>'[2]412 PTS-Klassen'!BA3</f>
        <v/>
      </c>
      <c r="BA3" s="44" t="str">
        <f>'[2]412 PTS-Klassen'!BB3</f>
        <v/>
      </c>
      <c r="BB3" s="44" t="str">
        <f>'[2]412 PTS-Klassen'!BC3</f>
        <v/>
      </c>
      <c r="BC3" s="106">
        <f>'[2]412 PTS-Klassen'!BD3</f>
        <v>45341</v>
      </c>
      <c r="BD3" s="44" t="str">
        <f>'[2]412 PTS-Klassen'!BE3</f>
        <v/>
      </c>
      <c r="BE3" s="44" t="str">
        <f>'[2]412 PTS-Klassen'!BF3</f>
        <v/>
      </c>
      <c r="BF3" s="44" t="str">
        <f>'[2]412 PTS-Klassen'!BG3</f>
        <v/>
      </c>
      <c r="BG3" s="44" t="str">
        <f>'[2]412 PTS-Klassen'!BH3</f>
        <v/>
      </c>
      <c r="BH3" s="44" t="str">
        <f>'[2]412 PTS-Klassen'!BI3</f>
        <v/>
      </c>
    </row>
    <row r="4" spans="1:60" s="43" customFormat="1" ht="10.199999999999999" x14ac:dyDescent="0.2">
      <c r="A4" s="44" t="str">
        <f>'[2]412 PTS-Klassen'!B4</f>
        <v>2024/25</v>
      </c>
      <c r="B4" s="44" t="str">
        <f>'[2]412 PTS-Klassen'!C4</f>
        <v>3</v>
      </c>
      <c r="C4" s="44" t="str">
        <f>'[2]412 PTS-Klassen'!D4</f>
        <v>4</v>
      </c>
      <c r="D4" s="44">
        <f>'[2]412 PTS-Klassen'!E4</f>
        <v>503134</v>
      </c>
      <c r="E4" s="44" t="str">
        <f>'[2]412 PTS-Klassen'!F4</f>
        <v>PTS Thalgau</v>
      </c>
      <c r="F4" s="44">
        <f>'[2]412 PTS-Klassen'!G4</f>
        <v>0</v>
      </c>
      <c r="G4" s="106">
        <f>'[2]412 PTS-Klassen'!H4</f>
        <v>36526</v>
      </c>
      <c r="H4" s="44">
        <f>'[2]412 PTS-Klassen'!I4</f>
        <v>4</v>
      </c>
      <c r="I4" s="44" t="str">
        <f>'[2]412 PTS-Klassen'!J4</f>
        <v>99</v>
      </c>
      <c r="J4" s="44" t="str">
        <f>'[2]412 PTS-Klassen'!K4</f>
        <v>X</v>
      </c>
      <c r="K4" s="44">
        <f>'[2]412 PTS-Klassen'!L4</f>
        <v>0</v>
      </c>
      <c r="L4" s="44">
        <f>'[2]412 PTS-Klassen'!M4</f>
        <v>0</v>
      </c>
      <c r="M4" s="44">
        <f>'[2]412 PTS-Klassen'!N4</f>
        <v>0</v>
      </c>
      <c r="N4" s="44">
        <f>'[2]412 PTS-Klassen'!O4</f>
        <v>0</v>
      </c>
      <c r="O4" s="44">
        <f>'[2]412 PTS-Klassen'!P4</f>
        <v>0</v>
      </c>
      <c r="P4" s="44">
        <f>'[2]412 PTS-Klassen'!Q4</f>
        <v>0</v>
      </c>
      <c r="Q4" s="44">
        <f>'[2]412 PTS-Klassen'!R4</f>
        <v>0</v>
      </c>
      <c r="R4" s="44" t="str">
        <f>'[2]412 PTS-Klassen'!S4</f>
        <v/>
      </c>
      <c r="S4" s="44" t="str">
        <f>'[2]412 PTS-Klassen'!T4</f>
        <v/>
      </c>
      <c r="T4" s="44" t="str">
        <f>'[2]412 PTS-Klassen'!U4</f>
        <v/>
      </c>
      <c r="U4" s="44" t="str">
        <f>'[2]412 PTS-Klassen'!V4</f>
        <v/>
      </c>
      <c r="V4" s="44" t="str">
        <f>'[2]412 PTS-Klassen'!W4</f>
        <v/>
      </c>
      <c r="W4" s="44" t="str">
        <f>'[2]412 PTS-Klassen'!X4</f>
        <v/>
      </c>
      <c r="X4" s="44" t="str">
        <f>'[2]412 PTS-Klassen'!Y4</f>
        <v/>
      </c>
      <c r="Y4" s="44" t="str">
        <f>'[2]412 PTS-Klassen'!Z4</f>
        <v/>
      </c>
      <c r="Z4" s="44" t="str">
        <f>'[2]412 PTS-Klassen'!AA4</f>
        <v/>
      </c>
      <c r="AA4" s="44" t="str">
        <f>'[2]412 PTS-Klassen'!AB4</f>
        <v/>
      </c>
      <c r="AB4" s="44" t="str">
        <f>'[2]412 PTS-Klassen'!AC4</f>
        <v/>
      </c>
      <c r="AC4" s="44" t="str">
        <f>'[2]412 PTS-Klassen'!AD4</f>
        <v/>
      </c>
      <c r="AD4" s="44" t="str">
        <f>'[2]412 PTS-Klassen'!AE4</f>
        <v/>
      </c>
      <c r="AE4" s="44" t="str">
        <f>'[2]412 PTS-Klassen'!AF4</f>
        <v/>
      </c>
      <c r="AF4" s="44" t="str">
        <f>'[2]412 PTS-Klassen'!AG4</f>
        <v/>
      </c>
      <c r="AG4" s="44" t="str">
        <f>'[2]412 PTS-Klassen'!AH4</f>
        <v/>
      </c>
      <c r="AH4" s="44" t="str">
        <f>'[2]412 PTS-Klassen'!AI4</f>
        <v/>
      </c>
      <c r="AI4" s="44" t="str">
        <f>'[2]412 PTS-Klassen'!AJ4</f>
        <v/>
      </c>
      <c r="AJ4" s="44" t="str">
        <f>'[2]412 PTS-Klassen'!AK4</f>
        <v/>
      </c>
      <c r="AK4" s="44">
        <f>'[2]412 PTS-Klassen'!AL4</f>
        <v>0</v>
      </c>
      <c r="AL4" s="44">
        <f>'[2]412 PTS-Klassen'!AM4</f>
        <v>0</v>
      </c>
      <c r="AM4" s="44">
        <f>'[2]412 PTS-Klassen'!AN4</f>
        <v>0</v>
      </c>
      <c r="AN4" s="44">
        <f>'[2]412 PTS-Klassen'!AO4</f>
        <v>0</v>
      </c>
      <c r="AO4" s="44">
        <f>'[2]412 PTS-Klassen'!AP4</f>
        <v>0</v>
      </c>
      <c r="AP4" s="44">
        <f>'[2]412 PTS-Klassen'!AQ4</f>
        <v>0</v>
      </c>
      <c r="AQ4" s="44">
        <f>'[2]412 PTS-Klassen'!AR4</f>
        <v>0</v>
      </c>
      <c r="AR4" s="44">
        <f>'[2]412 PTS-Klassen'!AS4</f>
        <v>0</v>
      </c>
      <c r="AS4" s="44" t="str">
        <f>'[2]412 PTS-Klassen'!AT4</f>
        <v/>
      </c>
      <c r="AT4" s="44" t="str">
        <f>'[2]412 PTS-Klassen'!AU4</f>
        <v/>
      </c>
      <c r="AU4" s="44" t="str">
        <f>'[2]412 PTS-Klassen'!AV4</f>
        <v/>
      </c>
      <c r="AV4" s="44" t="str">
        <f>'[2]412 PTS-Klassen'!AW4</f>
        <v/>
      </c>
      <c r="AW4" s="44" t="str">
        <f>'[2]412 PTS-Klassen'!AX4</f>
        <v/>
      </c>
      <c r="AX4" s="44" t="str">
        <f>'[2]412 PTS-Klassen'!AY4</f>
        <v/>
      </c>
      <c r="AY4" s="44" t="str">
        <f>'[2]412 PTS-Klassen'!AZ4</f>
        <v/>
      </c>
      <c r="AZ4" s="44" t="str">
        <f>'[2]412 PTS-Klassen'!BA4</f>
        <v/>
      </c>
      <c r="BA4" s="44" t="str">
        <f>'[2]412 PTS-Klassen'!BB4</f>
        <v/>
      </c>
      <c r="BB4" s="44" t="str">
        <f>'[2]412 PTS-Klassen'!BC4</f>
        <v/>
      </c>
      <c r="BC4" s="106">
        <f>'[2]412 PTS-Klassen'!BD4</f>
        <v>45341</v>
      </c>
      <c r="BD4" s="44" t="str">
        <f>'[2]412 PTS-Klassen'!BE4</f>
        <v/>
      </c>
      <c r="BE4" s="44" t="str">
        <f>'[2]412 PTS-Klassen'!BF4</f>
        <v/>
      </c>
      <c r="BF4" s="44" t="str">
        <f>'[2]412 PTS-Klassen'!BG4</f>
        <v/>
      </c>
      <c r="BG4" s="44" t="str">
        <f>'[2]412 PTS-Klassen'!BH4</f>
        <v/>
      </c>
      <c r="BH4" s="44" t="str">
        <f>'[2]412 PTS-Klassen'!BI4</f>
        <v/>
      </c>
    </row>
    <row r="5" spans="1:60" s="43" customFormat="1" ht="10.199999999999999" x14ac:dyDescent="0.2">
      <c r="A5" s="44" t="str">
        <f>'[2]412 PTS-Klassen'!B5</f>
        <v>2024/25</v>
      </c>
      <c r="B5" s="44" t="str">
        <f>'[2]412 PTS-Klassen'!C5</f>
        <v>3</v>
      </c>
      <c r="C5" s="44" t="str">
        <f>'[2]412 PTS-Klassen'!D5</f>
        <v>4</v>
      </c>
      <c r="D5" s="44">
        <f>'[2]412 PTS-Klassen'!E5</f>
        <v>503134</v>
      </c>
      <c r="E5" s="44" t="str">
        <f>'[2]412 PTS-Klassen'!F5</f>
        <v>PTS Thalgau</v>
      </c>
      <c r="F5" s="44">
        <f>'[2]412 PTS-Klassen'!G5</f>
        <v>0</v>
      </c>
      <c r="G5" s="106">
        <f>'[2]412 PTS-Klassen'!H5</f>
        <v>36526</v>
      </c>
      <c r="H5" s="44">
        <f>'[2]412 PTS-Klassen'!I5</f>
        <v>4</v>
      </c>
      <c r="I5" s="44" t="str">
        <f>'[2]412 PTS-Klassen'!J5</f>
        <v>99</v>
      </c>
      <c r="J5" s="44" t="str">
        <f>'[2]412 PTS-Klassen'!K5</f>
        <v>X</v>
      </c>
      <c r="K5" s="44">
        <f>'[2]412 PTS-Klassen'!L5</f>
        <v>0</v>
      </c>
      <c r="L5" s="44">
        <f>'[2]412 PTS-Klassen'!M5</f>
        <v>0</v>
      </c>
      <c r="M5" s="44">
        <f>'[2]412 PTS-Klassen'!N5</f>
        <v>0</v>
      </c>
      <c r="N5" s="44">
        <f>'[2]412 PTS-Klassen'!O5</f>
        <v>0</v>
      </c>
      <c r="O5" s="44">
        <f>'[2]412 PTS-Klassen'!P5</f>
        <v>0</v>
      </c>
      <c r="P5" s="44">
        <f>'[2]412 PTS-Klassen'!Q5</f>
        <v>0</v>
      </c>
      <c r="Q5" s="44">
        <f>'[2]412 PTS-Klassen'!R5</f>
        <v>0</v>
      </c>
      <c r="R5" s="44" t="str">
        <f>'[2]412 PTS-Klassen'!S5</f>
        <v/>
      </c>
      <c r="S5" s="44" t="str">
        <f>'[2]412 PTS-Klassen'!T5</f>
        <v/>
      </c>
      <c r="T5" s="44" t="str">
        <f>'[2]412 PTS-Klassen'!U5</f>
        <v/>
      </c>
      <c r="U5" s="44" t="str">
        <f>'[2]412 PTS-Klassen'!V5</f>
        <v/>
      </c>
      <c r="V5" s="44" t="str">
        <f>'[2]412 PTS-Klassen'!W5</f>
        <v/>
      </c>
      <c r="W5" s="44" t="str">
        <f>'[2]412 PTS-Klassen'!X5</f>
        <v/>
      </c>
      <c r="X5" s="44" t="str">
        <f>'[2]412 PTS-Klassen'!Y5</f>
        <v/>
      </c>
      <c r="Y5" s="44" t="str">
        <f>'[2]412 PTS-Klassen'!Z5</f>
        <v/>
      </c>
      <c r="Z5" s="44" t="str">
        <f>'[2]412 PTS-Klassen'!AA5</f>
        <v/>
      </c>
      <c r="AA5" s="44" t="str">
        <f>'[2]412 PTS-Klassen'!AB5</f>
        <v/>
      </c>
      <c r="AB5" s="44" t="str">
        <f>'[2]412 PTS-Klassen'!AC5</f>
        <v/>
      </c>
      <c r="AC5" s="44" t="str">
        <f>'[2]412 PTS-Klassen'!AD5</f>
        <v/>
      </c>
      <c r="AD5" s="44" t="str">
        <f>'[2]412 PTS-Klassen'!AE5</f>
        <v/>
      </c>
      <c r="AE5" s="44" t="str">
        <f>'[2]412 PTS-Klassen'!AF5</f>
        <v/>
      </c>
      <c r="AF5" s="44" t="str">
        <f>'[2]412 PTS-Klassen'!AG5</f>
        <v/>
      </c>
      <c r="AG5" s="44" t="str">
        <f>'[2]412 PTS-Klassen'!AH5</f>
        <v/>
      </c>
      <c r="AH5" s="44" t="str">
        <f>'[2]412 PTS-Klassen'!AI5</f>
        <v/>
      </c>
      <c r="AI5" s="44" t="str">
        <f>'[2]412 PTS-Klassen'!AJ5</f>
        <v/>
      </c>
      <c r="AJ5" s="44" t="str">
        <f>'[2]412 PTS-Klassen'!AK5</f>
        <v/>
      </c>
      <c r="AK5" s="44">
        <f>'[2]412 PTS-Klassen'!AL5</f>
        <v>0</v>
      </c>
      <c r="AL5" s="44">
        <f>'[2]412 PTS-Klassen'!AM5</f>
        <v>0</v>
      </c>
      <c r="AM5" s="44">
        <f>'[2]412 PTS-Klassen'!AN5</f>
        <v>0</v>
      </c>
      <c r="AN5" s="44">
        <f>'[2]412 PTS-Klassen'!AO5</f>
        <v>0</v>
      </c>
      <c r="AO5" s="44">
        <f>'[2]412 PTS-Klassen'!AP5</f>
        <v>0</v>
      </c>
      <c r="AP5" s="44">
        <f>'[2]412 PTS-Klassen'!AQ5</f>
        <v>0</v>
      </c>
      <c r="AQ5" s="44">
        <f>'[2]412 PTS-Klassen'!AR5</f>
        <v>0</v>
      </c>
      <c r="AR5" s="44">
        <f>'[2]412 PTS-Klassen'!AS5</f>
        <v>0</v>
      </c>
      <c r="AS5" s="44" t="str">
        <f>'[2]412 PTS-Klassen'!AT5</f>
        <v/>
      </c>
      <c r="AT5" s="44" t="str">
        <f>'[2]412 PTS-Klassen'!AU5</f>
        <v/>
      </c>
      <c r="AU5" s="44" t="str">
        <f>'[2]412 PTS-Klassen'!AV5</f>
        <v/>
      </c>
      <c r="AV5" s="44" t="str">
        <f>'[2]412 PTS-Klassen'!AW5</f>
        <v/>
      </c>
      <c r="AW5" s="44" t="str">
        <f>'[2]412 PTS-Klassen'!AX5</f>
        <v/>
      </c>
      <c r="AX5" s="44" t="str">
        <f>'[2]412 PTS-Klassen'!AY5</f>
        <v/>
      </c>
      <c r="AY5" s="44" t="str">
        <f>'[2]412 PTS-Klassen'!AZ5</f>
        <v/>
      </c>
      <c r="AZ5" s="44" t="str">
        <f>'[2]412 PTS-Klassen'!BA5</f>
        <v/>
      </c>
      <c r="BA5" s="44" t="str">
        <f>'[2]412 PTS-Klassen'!BB5</f>
        <v/>
      </c>
      <c r="BB5" s="44" t="str">
        <f>'[2]412 PTS-Klassen'!BC5</f>
        <v/>
      </c>
      <c r="BC5" s="106">
        <f>'[2]412 PTS-Klassen'!BD5</f>
        <v>45341</v>
      </c>
      <c r="BD5" s="44" t="str">
        <f>'[2]412 PTS-Klassen'!BE5</f>
        <v/>
      </c>
      <c r="BE5" s="44" t="str">
        <f>'[2]412 PTS-Klassen'!BF5</f>
        <v/>
      </c>
      <c r="BF5" s="44" t="str">
        <f>'[2]412 PTS-Klassen'!BG5</f>
        <v/>
      </c>
      <c r="BG5" s="44" t="str">
        <f>'[2]412 PTS-Klassen'!BH5</f>
        <v/>
      </c>
      <c r="BH5" s="44" t="str">
        <f>'[2]412 PTS-Klassen'!BI5</f>
        <v/>
      </c>
    </row>
    <row r="6" spans="1:60" s="43" customFormat="1" ht="10.199999999999999" x14ac:dyDescent="0.2">
      <c r="A6" s="44" t="str">
        <f>'[2]412 PTS-Klassen'!B6</f>
        <v>2024/25</v>
      </c>
      <c r="B6" s="44" t="str">
        <f>'[2]412 PTS-Klassen'!C6</f>
        <v>3</v>
      </c>
      <c r="C6" s="44" t="str">
        <f>'[2]412 PTS-Klassen'!D6</f>
        <v>4</v>
      </c>
      <c r="D6" s="44">
        <f>'[2]412 PTS-Klassen'!E6</f>
        <v>503134</v>
      </c>
      <c r="E6" s="44" t="str">
        <f>'[2]412 PTS-Klassen'!F6</f>
        <v>PTS Thalgau</v>
      </c>
      <c r="F6" s="44">
        <f>'[2]412 PTS-Klassen'!G6</f>
        <v>0</v>
      </c>
      <c r="G6" s="106">
        <f>'[2]412 PTS-Klassen'!H6</f>
        <v>36526</v>
      </c>
      <c r="H6" s="44">
        <f>'[2]412 PTS-Klassen'!I6</f>
        <v>4</v>
      </c>
      <c r="I6" s="44" t="str">
        <f>'[2]412 PTS-Klassen'!J6</f>
        <v>99</v>
      </c>
      <c r="J6" s="44" t="str">
        <f>'[2]412 PTS-Klassen'!K6</f>
        <v>X</v>
      </c>
      <c r="K6" s="44">
        <f>'[2]412 PTS-Klassen'!L6</f>
        <v>0</v>
      </c>
      <c r="L6" s="44">
        <f>'[2]412 PTS-Klassen'!M6</f>
        <v>0</v>
      </c>
      <c r="M6" s="44">
        <f>'[2]412 PTS-Klassen'!N6</f>
        <v>0</v>
      </c>
      <c r="N6" s="44">
        <f>'[2]412 PTS-Klassen'!O6</f>
        <v>0</v>
      </c>
      <c r="O6" s="44">
        <f>'[2]412 PTS-Klassen'!P6</f>
        <v>0</v>
      </c>
      <c r="P6" s="44">
        <f>'[2]412 PTS-Klassen'!Q6</f>
        <v>0</v>
      </c>
      <c r="Q6" s="44">
        <f>'[2]412 PTS-Klassen'!R6</f>
        <v>0</v>
      </c>
      <c r="R6" s="44" t="str">
        <f>'[2]412 PTS-Klassen'!S6</f>
        <v/>
      </c>
      <c r="S6" s="44" t="str">
        <f>'[2]412 PTS-Klassen'!T6</f>
        <v/>
      </c>
      <c r="T6" s="44" t="str">
        <f>'[2]412 PTS-Klassen'!U6</f>
        <v/>
      </c>
      <c r="U6" s="44" t="str">
        <f>'[2]412 PTS-Klassen'!V6</f>
        <v/>
      </c>
      <c r="V6" s="44" t="str">
        <f>'[2]412 PTS-Klassen'!W6</f>
        <v/>
      </c>
      <c r="W6" s="44" t="str">
        <f>'[2]412 PTS-Klassen'!X6</f>
        <v/>
      </c>
      <c r="X6" s="44" t="str">
        <f>'[2]412 PTS-Klassen'!Y6</f>
        <v/>
      </c>
      <c r="Y6" s="44" t="str">
        <f>'[2]412 PTS-Klassen'!Z6</f>
        <v/>
      </c>
      <c r="Z6" s="44" t="str">
        <f>'[2]412 PTS-Klassen'!AA6</f>
        <v/>
      </c>
      <c r="AA6" s="44" t="str">
        <f>'[2]412 PTS-Klassen'!AB6</f>
        <v/>
      </c>
      <c r="AB6" s="44" t="str">
        <f>'[2]412 PTS-Klassen'!AC6</f>
        <v/>
      </c>
      <c r="AC6" s="44" t="str">
        <f>'[2]412 PTS-Klassen'!AD6</f>
        <v/>
      </c>
      <c r="AD6" s="44" t="str">
        <f>'[2]412 PTS-Klassen'!AE6</f>
        <v/>
      </c>
      <c r="AE6" s="44" t="str">
        <f>'[2]412 PTS-Klassen'!AF6</f>
        <v/>
      </c>
      <c r="AF6" s="44" t="str">
        <f>'[2]412 PTS-Klassen'!AG6</f>
        <v/>
      </c>
      <c r="AG6" s="44" t="str">
        <f>'[2]412 PTS-Klassen'!AH6</f>
        <v/>
      </c>
      <c r="AH6" s="44" t="str">
        <f>'[2]412 PTS-Klassen'!AI6</f>
        <v/>
      </c>
      <c r="AI6" s="44" t="str">
        <f>'[2]412 PTS-Klassen'!AJ6</f>
        <v/>
      </c>
      <c r="AJ6" s="44" t="str">
        <f>'[2]412 PTS-Klassen'!AK6</f>
        <v/>
      </c>
      <c r="AK6" s="44">
        <f>'[2]412 PTS-Klassen'!AL6</f>
        <v>0</v>
      </c>
      <c r="AL6" s="44">
        <f>'[2]412 PTS-Klassen'!AM6</f>
        <v>0</v>
      </c>
      <c r="AM6" s="44">
        <f>'[2]412 PTS-Klassen'!AN6</f>
        <v>0</v>
      </c>
      <c r="AN6" s="44">
        <f>'[2]412 PTS-Klassen'!AO6</f>
        <v>0</v>
      </c>
      <c r="AO6" s="44">
        <f>'[2]412 PTS-Klassen'!AP6</f>
        <v>0</v>
      </c>
      <c r="AP6" s="44">
        <f>'[2]412 PTS-Klassen'!AQ6</f>
        <v>0</v>
      </c>
      <c r="AQ6" s="44">
        <f>'[2]412 PTS-Klassen'!AR6</f>
        <v>0</v>
      </c>
      <c r="AR6" s="44">
        <f>'[2]412 PTS-Klassen'!AS6</f>
        <v>0</v>
      </c>
      <c r="AS6" s="44" t="str">
        <f>'[2]412 PTS-Klassen'!AT6</f>
        <v/>
      </c>
      <c r="AT6" s="44" t="str">
        <f>'[2]412 PTS-Klassen'!AU6</f>
        <v/>
      </c>
      <c r="AU6" s="44" t="str">
        <f>'[2]412 PTS-Klassen'!AV6</f>
        <v/>
      </c>
      <c r="AV6" s="44" t="str">
        <f>'[2]412 PTS-Klassen'!AW6</f>
        <v/>
      </c>
      <c r="AW6" s="44" t="str">
        <f>'[2]412 PTS-Klassen'!AX6</f>
        <v/>
      </c>
      <c r="AX6" s="44" t="str">
        <f>'[2]412 PTS-Klassen'!AY6</f>
        <v/>
      </c>
      <c r="AY6" s="44" t="str">
        <f>'[2]412 PTS-Klassen'!AZ6</f>
        <v/>
      </c>
      <c r="AZ6" s="44" t="str">
        <f>'[2]412 PTS-Klassen'!BA6</f>
        <v/>
      </c>
      <c r="BA6" s="44" t="str">
        <f>'[2]412 PTS-Klassen'!BB6</f>
        <v/>
      </c>
      <c r="BB6" s="44" t="str">
        <f>'[2]412 PTS-Klassen'!BC6</f>
        <v/>
      </c>
      <c r="BC6" s="106">
        <f>'[2]412 PTS-Klassen'!BD6</f>
        <v>45341</v>
      </c>
      <c r="BD6" s="44" t="str">
        <f>'[2]412 PTS-Klassen'!BE6</f>
        <v/>
      </c>
      <c r="BE6" s="44" t="str">
        <f>'[2]412 PTS-Klassen'!BF6</f>
        <v/>
      </c>
      <c r="BF6" s="44" t="str">
        <f>'[2]412 PTS-Klassen'!BG6</f>
        <v/>
      </c>
      <c r="BG6" s="44" t="str">
        <f>'[2]412 PTS-Klassen'!BH6</f>
        <v/>
      </c>
      <c r="BH6" s="44" t="str">
        <f>'[2]412 PTS-Klassen'!BI6</f>
        <v/>
      </c>
    </row>
    <row r="7" spans="1:60" s="43" customFormat="1" ht="10.199999999999999" x14ac:dyDescent="0.2">
      <c r="A7" s="44" t="str">
        <f>'[2]412 PTS-Klassen'!B7</f>
        <v>2024/25</v>
      </c>
      <c r="B7" s="44" t="str">
        <f>'[2]412 PTS-Klassen'!C7</f>
        <v>3</v>
      </c>
      <c r="C7" s="44" t="str">
        <f>'[2]412 PTS-Klassen'!D7</f>
        <v>4</v>
      </c>
      <c r="D7" s="44">
        <f>'[2]412 PTS-Klassen'!E7</f>
        <v>503134</v>
      </c>
      <c r="E7" s="44" t="str">
        <f>'[2]412 PTS-Klassen'!F7</f>
        <v>PTS Thalgau</v>
      </c>
      <c r="F7" s="44">
        <f>'[2]412 PTS-Klassen'!G7</f>
        <v>0</v>
      </c>
      <c r="G7" s="106">
        <f>'[2]412 PTS-Klassen'!H7</f>
        <v>36526</v>
      </c>
      <c r="H7" s="44">
        <f>'[2]412 PTS-Klassen'!I7</f>
        <v>4</v>
      </c>
      <c r="I7" s="44" t="str">
        <f>'[2]412 PTS-Klassen'!J7</f>
        <v>99</v>
      </c>
      <c r="J7" s="44" t="str">
        <f>'[2]412 PTS-Klassen'!K7</f>
        <v>X</v>
      </c>
      <c r="K7" s="44">
        <f>'[2]412 PTS-Klassen'!L7</f>
        <v>0</v>
      </c>
      <c r="L7" s="44">
        <f>'[2]412 PTS-Klassen'!M7</f>
        <v>0</v>
      </c>
      <c r="M7" s="44">
        <f>'[2]412 PTS-Klassen'!N7</f>
        <v>0</v>
      </c>
      <c r="N7" s="44">
        <f>'[2]412 PTS-Klassen'!O7</f>
        <v>0</v>
      </c>
      <c r="O7" s="44">
        <f>'[2]412 PTS-Klassen'!P7</f>
        <v>0</v>
      </c>
      <c r="P7" s="44">
        <f>'[2]412 PTS-Klassen'!Q7</f>
        <v>0</v>
      </c>
      <c r="Q7" s="44">
        <f>'[2]412 PTS-Klassen'!R7</f>
        <v>0</v>
      </c>
      <c r="R7" s="44" t="str">
        <f>'[2]412 PTS-Klassen'!S7</f>
        <v/>
      </c>
      <c r="S7" s="44" t="str">
        <f>'[2]412 PTS-Klassen'!T7</f>
        <v/>
      </c>
      <c r="T7" s="44" t="str">
        <f>'[2]412 PTS-Klassen'!U7</f>
        <v/>
      </c>
      <c r="U7" s="44" t="str">
        <f>'[2]412 PTS-Klassen'!V7</f>
        <v/>
      </c>
      <c r="V7" s="44" t="str">
        <f>'[2]412 PTS-Klassen'!W7</f>
        <v/>
      </c>
      <c r="W7" s="44" t="str">
        <f>'[2]412 PTS-Klassen'!X7</f>
        <v/>
      </c>
      <c r="X7" s="44" t="str">
        <f>'[2]412 PTS-Klassen'!Y7</f>
        <v/>
      </c>
      <c r="Y7" s="44" t="str">
        <f>'[2]412 PTS-Klassen'!Z7</f>
        <v/>
      </c>
      <c r="Z7" s="44" t="str">
        <f>'[2]412 PTS-Klassen'!AA7</f>
        <v/>
      </c>
      <c r="AA7" s="44" t="str">
        <f>'[2]412 PTS-Klassen'!AB7</f>
        <v/>
      </c>
      <c r="AB7" s="44" t="str">
        <f>'[2]412 PTS-Klassen'!AC7</f>
        <v/>
      </c>
      <c r="AC7" s="44" t="str">
        <f>'[2]412 PTS-Klassen'!AD7</f>
        <v/>
      </c>
      <c r="AD7" s="44" t="str">
        <f>'[2]412 PTS-Klassen'!AE7</f>
        <v/>
      </c>
      <c r="AE7" s="44" t="str">
        <f>'[2]412 PTS-Klassen'!AF7</f>
        <v/>
      </c>
      <c r="AF7" s="44" t="str">
        <f>'[2]412 PTS-Klassen'!AG7</f>
        <v/>
      </c>
      <c r="AG7" s="44" t="str">
        <f>'[2]412 PTS-Klassen'!AH7</f>
        <v/>
      </c>
      <c r="AH7" s="44" t="str">
        <f>'[2]412 PTS-Klassen'!AI7</f>
        <v/>
      </c>
      <c r="AI7" s="44" t="str">
        <f>'[2]412 PTS-Klassen'!AJ7</f>
        <v/>
      </c>
      <c r="AJ7" s="44" t="str">
        <f>'[2]412 PTS-Klassen'!AK7</f>
        <v/>
      </c>
      <c r="AK7" s="44">
        <f>'[2]412 PTS-Klassen'!AL7</f>
        <v>0</v>
      </c>
      <c r="AL7" s="44">
        <f>'[2]412 PTS-Klassen'!AM7</f>
        <v>0</v>
      </c>
      <c r="AM7" s="44">
        <f>'[2]412 PTS-Klassen'!AN7</f>
        <v>0</v>
      </c>
      <c r="AN7" s="44">
        <f>'[2]412 PTS-Klassen'!AO7</f>
        <v>0</v>
      </c>
      <c r="AO7" s="44">
        <f>'[2]412 PTS-Klassen'!AP7</f>
        <v>0</v>
      </c>
      <c r="AP7" s="44">
        <f>'[2]412 PTS-Klassen'!AQ7</f>
        <v>0</v>
      </c>
      <c r="AQ7" s="44">
        <f>'[2]412 PTS-Klassen'!AR7</f>
        <v>0</v>
      </c>
      <c r="AR7" s="44">
        <f>'[2]412 PTS-Klassen'!AS7</f>
        <v>0</v>
      </c>
      <c r="AS7" s="44" t="str">
        <f>'[2]412 PTS-Klassen'!AT7</f>
        <v/>
      </c>
      <c r="AT7" s="44" t="str">
        <f>'[2]412 PTS-Klassen'!AU7</f>
        <v/>
      </c>
      <c r="AU7" s="44" t="str">
        <f>'[2]412 PTS-Klassen'!AV7</f>
        <v/>
      </c>
      <c r="AV7" s="44" t="str">
        <f>'[2]412 PTS-Klassen'!AW7</f>
        <v/>
      </c>
      <c r="AW7" s="44" t="str">
        <f>'[2]412 PTS-Klassen'!AX7</f>
        <v/>
      </c>
      <c r="AX7" s="44" t="str">
        <f>'[2]412 PTS-Klassen'!AY7</f>
        <v/>
      </c>
      <c r="AY7" s="44" t="str">
        <f>'[2]412 PTS-Klassen'!AZ7</f>
        <v/>
      </c>
      <c r="AZ7" s="44" t="str">
        <f>'[2]412 PTS-Klassen'!BA7</f>
        <v/>
      </c>
      <c r="BA7" s="44" t="str">
        <f>'[2]412 PTS-Klassen'!BB7</f>
        <v/>
      </c>
      <c r="BB7" s="44" t="str">
        <f>'[2]412 PTS-Klassen'!BC7</f>
        <v/>
      </c>
      <c r="BC7" s="106">
        <f>'[2]412 PTS-Klassen'!BD7</f>
        <v>45341</v>
      </c>
      <c r="BD7" s="44" t="str">
        <f>'[2]412 PTS-Klassen'!BE7</f>
        <v/>
      </c>
      <c r="BE7" s="44" t="str">
        <f>'[2]412 PTS-Klassen'!BF7</f>
        <v/>
      </c>
      <c r="BF7" s="44" t="str">
        <f>'[2]412 PTS-Klassen'!BG7</f>
        <v/>
      </c>
      <c r="BG7" s="44" t="str">
        <f>'[2]412 PTS-Klassen'!BH7</f>
        <v/>
      </c>
      <c r="BH7" s="44" t="str">
        <f>'[2]412 PTS-Klassen'!BI7</f>
        <v/>
      </c>
    </row>
    <row r="8" spans="1:60" s="43" customFormat="1" ht="10.199999999999999" x14ac:dyDescent="0.2">
      <c r="A8" s="44" t="str">
        <f>'[2]412 PTS-Klassen'!B8</f>
        <v>2024/25</v>
      </c>
      <c r="B8" s="44" t="str">
        <f>'[2]412 PTS-Klassen'!C8</f>
        <v>3</v>
      </c>
      <c r="C8" s="44" t="str">
        <f>'[2]412 PTS-Klassen'!D8</f>
        <v>4</v>
      </c>
      <c r="D8" s="44">
        <f>'[2]412 PTS-Klassen'!E8</f>
        <v>503134</v>
      </c>
      <c r="E8" s="44" t="str">
        <f>'[2]412 PTS-Klassen'!F8</f>
        <v>PTS Thalgau</v>
      </c>
      <c r="F8" s="44">
        <f>'[2]412 PTS-Klassen'!G8</f>
        <v>0</v>
      </c>
      <c r="G8" s="106">
        <f>'[2]412 PTS-Klassen'!H8</f>
        <v>36526</v>
      </c>
      <c r="H8" s="44">
        <f>'[2]412 PTS-Klassen'!I8</f>
        <v>4</v>
      </c>
      <c r="I8" s="44" t="str">
        <f>'[2]412 PTS-Klassen'!J8</f>
        <v>99</v>
      </c>
      <c r="J8" s="44" t="str">
        <f>'[2]412 PTS-Klassen'!K8</f>
        <v>X</v>
      </c>
      <c r="K8" s="44">
        <f>'[2]412 PTS-Klassen'!L8</f>
        <v>0</v>
      </c>
      <c r="L8" s="44">
        <f>'[2]412 PTS-Klassen'!M8</f>
        <v>0</v>
      </c>
      <c r="M8" s="44">
        <f>'[2]412 PTS-Klassen'!N8</f>
        <v>0</v>
      </c>
      <c r="N8" s="44">
        <f>'[2]412 PTS-Klassen'!O8</f>
        <v>0</v>
      </c>
      <c r="O8" s="44">
        <f>'[2]412 PTS-Klassen'!P8</f>
        <v>0</v>
      </c>
      <c r="P8" s="44">
        <f>'[2]412 PTS-Klassen'!Q8</f>
        <v>0</v>
      </c>
      <c r="Q8" s="44">
        <f>'[2]412 PTS-Klassen'!R8</f>
        <v>0</v>
      </c>
      <c r="R8" s="44" t="str">
        <f>'[2]412 PTS-Klassen'!S8</f>
        <v/>
      </c>
      <c r="S8" s="44" t="str">
        <f>'[2]412 PTS-Klassen'!T8</f>
        <v/>
      </c>
      <c r="T8" s="44" t="str">
        <f>'[2]412 PTS-Klassen'!U8</f>
        <v/>
      </c>
      <c r="U8" s="44" t="str">
        <f>'[2]412 PTS-Klassen'!V8</f>
        <v/>
      </c>
      <c r="V8" s="44" t="str">
        <f>'[2]412 PTS-Klassen'!W8</f>
        <v/>
      </c>
      <c r="W8" s="44" t="str">
        <f>'[2]412 PTS-Klassen'!X8</f>
        <v/>
      </c>
      <c r="X8" s="44" t="str">
        <f>'[2]412 PTS-Klassen'!Y8</f>
        <v/>
      </c>
      <c r="Y8" s="44" t="str">
        <f>'[2]412 PTS-Klassen'!Z8</f>
        <v/>
      </c>
      <c r="Z8" s="44" t="str">
        <f>'[2]412 PTS-Klassen'!AA8</f>
        <v/>
      </c>
      <c r="AA8" s="44" t="str">
        <f>'[2]412 PTS-Klassen'!AB8</f>
        <v/>
      </c>
      <c r="AB8" s="44" t="str">
        <f>'[2]412 PTS-Klassen'!AC8</f>
        <v/>
      </c>
      <c r="AC8" s="44" t="str">
        <f>'[2]412 PTS-Klassen'!AD8</f>
        <v/>
      </c>
      <c r="AD8" s="44" t="str">
        <f>'[2]412 PTS-Klassen'!AE8</f>
        <v/>
      </c>
      <c r="AE8" s="44" t="str">
        <f>'[2]412 PTS-Klassen'!AF8</f>
        <v/>
      </c>
      <c r="AF8" s="44" t="str">
        <f>'[2]412 PTS-Klassen'!AG8</f>
        <v/>
      </c>
      <c r="AG8" s="44" t="str">
        <f>'[2]412 PTS-Klassen'!AH8</f>
        <v/>
      </c>
      <c r="AH8" s="44" t="str">
        <f>'[2]412 PTS-Klassen'!AI8</f>
        <v/>
      </c>
      <c r="AI8" s="44" t="str">
        <f>'[2]412 PTS-Klassen'!AJ8</f>
        <v/>
      </c>
      <c r="AJ8" s="44" t="str">
        <f>'[2]412 PTS-Klassen'!AK8</f>
        <v/>
      </c>
      <c r="AK8" s="44">
        <f>'[2]412 PTS-Klassen'!AL8</f>
        <v>0</v>
      </c>
      <c r="AL8" s="44">
        <f>'[2]412 PTS-Klassen'!AM8</f>
        <v>0</v>
      </c>
      <c r="AM8" s="44">
        <f>'[2]412 PTS-Klassen'!AN8</f>
        <v>0</v>
      </c>
      <c r="AN8" s="44">
        <f>'[2]412 PTS-Klassen'!AO8</f>
        <v>0</v>
      </c>
      <c r="AO8" s="44">
        <f>'[2]412 PTS-Klassen'!AP8</f>
        <v>0</v>
      </c>
      <c r="AP8" s="44">
        <f>'[2]412 PTS-Klassen'!AQ8</f>
        <v>0</v>
      </c>
      <c r="AQ8" s="44">
        <f>'[2]412 PTS-Klassen'!AR8</f>
        <v>0</v>
      </c>
      <c r="AR8" s="44">
        <f>'[2]412 PTS-Klassen'!AS8</f>
        <v>0</v>
      </c>
      <c r="AS8" s="44" t="str">
        <f>'[2]412 PTS-Klassen'!AT8</f>
        <v/>
      </c>
      <c r="AT8" s="44" t="str">
        <f>'[2]412 PTS-Klassen'!AU8</f>
        <v/>
      </c>
      <c r="AU8" s="44" t="str">
        <f>'[2]412 PTS-Klassen'!AV8</f>
        <v/>
      </c>
      <c r="AV8" s="44" t="str">
        <f>'[2]412 PTS-Klassen'!AW8</f>
        <v/>
      </c>
      <c r="AW8" s="44" t="str">
        <f>'[2]412 PTS-Klassen'!AX8</f>
        <v/>
      </c>
      <c r="AX8" s="44" t="str">
        <f>'[2]412 PTS-Klassen'!AY8</f>
        <v/>
      </c>
      <c r="AY8" s="44" t="str">
        <f>'[2]412 PTS-Klassen'!AZ8</f>
        <v/>
      </c>
      <c r="AZ8" s="44" t="str">
        <f>'[2]412 PTS-Klassen'!BA8</f>
        <v/>
      </c>
      <c r="BA8" s="44" t="str">
        <f>'[2]412 PTS-Klassen'!BB8</f>
        <v/>
      </c>
      <c r="BB8" s="44" t="str">
        <f>'[2]412 PTS-Klassen'!BC8</f>
        <v/>
      </c>
      <c r="BC8" s="106">
        <f>'[2]412 PTS-Klassen'!BD8</f>
        <v>45341</v>
      </c>
      <c r="BD8" s="44" t="str">
        <f>'[2]412 PTS-Klassen'!BE8</f>
        <v/>
      </c>
      <c r="BE8" s="44" t="str">
        <f>'[2]412 PTS-Klassen'!BF8</f>
        <v/>
      </c>
      <c r="BF8" s="44" t="str">
        <f>'[2]412 PTS-Klassen'!BG8</f>
        <v/>
      </c>
      <c r="BG8" s="44" t="str">
        <f>'[2]412 PTS-Klassen'!BH8</f>
        <v/>
      </c>
      <c r="BH8" s="44" t="str">
        <f>'[2]412 PTS-Klassen'!BI8</f>
        <v/>
      </c>
    </row>
    <row r="9" spans="1:60" s="43" customFormat="1" ht="10.199999999999999" x14ac:dyDescent="0.2">
      <c r="A9" s="44" t="str">
        <f>'[2]412 PTS-Klassen'!B9</f>
        <v>2024/25</v>
      </c>
      <c r="B9" s="44" t="str">
        <f>'[2]412 PTS-Klassen'!C9</f>
        <v>3</v>
      </c>
      <c r="C9" s="44" t="str">
        <f>'[2]412 PTS-Klassen'!D9</f>
        <v>4</v>
      </c>
      <c r="D9" s="44">
        <f>'[2]412 PTS-Klassen'!E9</f>
        <v>503134</v>
      </c>
      <c r="E9" s="44" t="str">
        <f>'[2]412 PTS-Klassen'!F9</f>
        <v>PTS Thalgau</v>
      </c>
      <c r="F9" s="44">
        <f>'[2]412 PTS-Klassen'!G9</f>
        <v>0</v>
      </c>
      <c r="G9" s="106">
        <f>'[2]412 PTS-Klassen'!H9</f>
        <v>36526</v>
      </c>
      <c r="H9" s="44">
        <f>'[2]412 PTS-Klassen'!I9</f>
        <v>4</v>
      </c>
      <c r="I9" s="44" t="str">
        <f>'[2]412 PTS-Klassen'!J9</f>
        <v>99</v>
      </c>
      <c r="J9" s="44" t="str">
        <f>'[2]412 PTS-Klassen'!K9</f>
        <v>X</v>
      </c>
      <c r="K9" s="44">
        <f>'[2]412 PTS-Klassen'!L9</f>
        <v>0</v>
      </c>
      <c r="L9" s="44">
        <f>'[2]412 PTS-Klassen'!M9</f>
        <v>0</v>
      </c>
      <c r="M9" s="44">
        <f>'[2]412 PTS-Klassen'!N9</f>
        <v>0</v>
      </c>
      <c r="N9" s="44">
        <f>'[2]412 PTS-Klassen'!O9</f>
        <v>0</v>
      </c>
      <c r="O9" s="44">
        <f>'[2]412 PTS-Klassen'!P9</f>
        <v>0</v>
      </c>
      <c r="P9" s="44">
        <f>'[2]412 PTS-Klassen'!Q9</f>
        <v>0</v>
      </c>
      <c r="Q9" s="44">
        <f>'[2]412 PTS-Klassen'!R9</f>
        <v>0</v>
      </c>
      <c r="R9" s="44" t="str">
        <f>'[2]412 PTS-Klassen'!S9</f>
        <v/>
      </c>
      <c r="S9" s="44" t="str">
        <f>'[2]412 PTS-Klassen'!T9</f>
        <v/>
      </c>
      <c r="T9" s="44" t="str">
        <f>'[2]412 PTS-Klassen'!U9</f>
        <v/>
      </c>
      <c r="U9" s="44" t="str">
        <f>'[2]412 PTS-Klassen'!V9</f>
        <v/>
      </c>
      <c r="V9" s="44" t="str">
        <f>'[2]412 PTS-Klassen'!W9</f>
        <v/>
      </c>
      <c r="W9" s="44" t="str">
        <f>'[2]412 PTS-Klassen'!X9</f>
        <v/>
      </c>
      <c r="X9" s="44" t="str">
        <f>'[2]412 PTS-Klassen'!Y9</f>
        <v/>
      </c>
      <c r="Y9" s="44" t="str">
        <f>'[2]412 PTS-Klassen'!Z9</f>
        <v/>
      </c>
      <c r="Z9" s="44" t="str">
        <f>'[2]412 PTS-Klassen'!AA9</f>
        <v/>
      </c>
      <c r="AA9" s="44" t="str">
        <f>'[2]412 PTS-Klassen'!AB9</f>
        <v/>
      </c>
      <c r="AB9" s="44" t="str">
        <f>'[2]412 PTS-Klassen'!AC9</f>
        <v/>
      </c>
      <c r="AC9" s="44" t="str">
        <f>'[2]412 PTS-Klassen'!AD9</f>
        <v/>
      </c>
      <c r="AD9" s="44" t="str">
        <f>'[2]412 PTS-Klassen'!AE9</f>
        <v/>
      </c>
      <c r="AE9" s="44" t="str">
        <f>'[2]412 PTS-Klassen'!AF9</f>
        <v/>
      </c>
      <c r="AF9" s="44" t="str">
        <f>'[2]412 PTS-Klassen'!AG9</f>
        <v/>
      </c>
      <c r="AG9" s="44" t="str">
        <f>'[2]412 PTS-Klassen'!AH9</f>
        <v/>
      </c>
      <c r="AH9" s="44" t="str">
        <f>'[2]412 PTS-Klassen'!AI9</f>
        <v/>
      </c>
      <c r="AI9" s="44" t="str">
        <f>'[2]412 PTS-Klassen'!AJ9</f>
        <v/>
      </c>
      <c r="AJ9" s="44" t="str">
        <f>'[2]412 PTS-Klassen'!AK9</f>
        <v/>
      </c>
      <c r="AK9" s="44">
        <f>'[2]412 PTS-Klassen'!AL9</f>
        <v>0</v>
      </c>
      <c r="AL9" s="44">
        <f>'[2]412 PTS-Klassen'!AM9</f>
        <v>0</v>
      </c>
      <c r="AM9" s="44">
        <f>'[2]412 PTS-Klassen'!AN9</f>
        <v>0</v>
      </c>
      <c r="AN9" s="44">
        <f>'[2]412 PTS-Klassen'!AO9</f>
        <v>0</v>
      </c>
      <c r="AO9" s="44">
        <f>'[2]412 PTS-Klassen'!AP9</f>
        <v>0</v>
      </c>
      <c r="AP9" s="44">
        <f>'[2]412 PTS-Klassen'!AQ9</f>
        <v>0</v>
      </c>
      <c r="AQ9" s="44">
        <f>'[2]412 PTS-Klassen'!AR9</f>
        <v>0</v>
      </c>
      <c r="AR9" s="44">
        <f>'[2]412 PTS-Klassen'!AS9</f>
        <v>0</v>
      </c>
      <c r="AS9" s="44" t="str">
        <f>'[2]412 PTS-Klassen'!AT9</f>
        <v/>
      </c>
      <c r="AT9" s="44" t="str">
        <f>'[2]412 PTS-Klassen'!AU9</f>
        <v/>
      </c>
      <c r="AU9" s="44" t="str">
        <f>'[2]412 PTS-Klassen'!AV9</f>
        <v/>
      </c>
      <c r="AV9" s="44" t="str">
        <f>'[2]412 PTS-Klassen'!AW9</f>
        <v/>
      </c>
      <c r="AW9" s="44" t="str">
        <f>'[2]412 PTS-Klassen'!AX9</f>
        <v/>
      </c>
      <c r="AX9" s="44" t="str">
        <f>'[2]412 PTS-Klassen'!AY9</f>
        <v/>
      </c>
      <c r="AY9" s="44" t="str">
        <f>'[2]412 PTS-Klassen'!AZ9</f>
        <v/>
      </c>
      <c r="AZ9" s="44" t="str">
        <f>'[2]412 PTS-Klassen'!BA9</f>
        <v/>
      </c>
      <c r="BA9" s="44" t="str">
        <f>'[2]412 PTS-Klassen'!BB9</f>
        <v/>
      </c>
      <c r="BB9" s="44" t="str">
        <f>'[2]412 PTS-Klassen'!BC9</f>
        <v/>
      </c>
      <c r="BC9" s="106">
        <f>'[2]412 PTS-Klassen'!BD9</f>
        <v>45341</v>
      </c>
      <c r="BD9" s="44" t="str">
        <f>'[2]412 PTS-Klassen'!BE9</f>
        <v/>
      </c>
      <c r="BE9" s="44" t="str">
        <f>'[2]412 PTS-Klassen'!BF9</f>
        <v/>
      </c>
      <c r="BF9" s="44" t="str">
        <f>'[2]412 PTS-Klassen'!BG9</f>
        <v/>
      </c>
      <c r="BG9" s="44" t="str">
        <f>'[2]412 PTS-Klassen'!BH9</f>
        <v/>
      </c>
      <c r="BH9" s="44" t="str">
        <f>'[2]412 PTS-Klassen'!BI9</f>
        <v/>
      </c>
    </row>
    <row r="10" spans="1:60" s="43" customFormat="1" ht="10.199999999999999" x14ac:dyDescent="0.2">
      <c r="A10" s="44" t="str">
        <f>'[2]412 PTS-Klassen'!B10</f>
        <v>2024/25</v>
      </c>
      <c r="B10" s="44" t="str">
        <f>'[2]412 PTS-Klassen'!C10</f>
        <v>3</v>
      </c>
      <c r="C10" s="44" t="str">
        <f>'[2]412 PTS-Klassen'!D10</f>
        <v>4</v>
      </c>
      <c r="D10" s="44">
        <f>'[2]412 PTS-Klassen'!E10</f>
        <v>503134</v>
      </c>
      <c r="E10" s="44" t="str">
        <f>'[2]412 PTS-Klassen'!F10</f>
        <v>PTS Thalgau</v>
      </c>
      <c r="F10" s="44">
        <f>'[2]412 PTS-Klassen'!G10</f>
        <v>0</v>
      </c>
      <c r="G10" s="106">
        <f>'[2]412 PTS-Klassen'!H10</f>
        <v>36526</v>
      </c>
      <c r="H10" s="44">
        <f>'[2]412 PTS-Klassen'!I10</f>
        <v>4</v>
      </c>
      <c r="I10" s="44" t="str">
        <f>'[2]412 PTS-Klassen'!J10</f>
        <v>99</v>
      </c>
      <c r="J10" s="44" t="str">
        <f>'[2]412 PTS-Klassen'!K10</f>
        <v>X</v>
      </c>
      <c r="K10" s="44">
        <f>'[2]412 PTS-Klassen'!L10</f>
        <v>0</v>
      </c>
      <c r="L10" s="44">
        <f>'[2]412 PTS-Klassen'!M10</f>
        <v>0</v>
      </c>
      <c r="M10" s="44">
        <f>'[2]412 PTS-Klassen'!N10</f>
        <v>0</v>
      </c>
      <c r="N10" s="44">
        <f>'[2]412 PTS-Klassen'!O10</f>
        <v>0</v>
      </c>
      <c r="O10" s="44">
        <f>'[2]412 PTS-Klassen'!P10</f>
        <v>0</v>
      </c>
      <c r="P10" s="44">
        <f>'[2]412 PTS-Klassen'!Q10</f>
        <v>0</v>
      </c>
      <c r="Q10" s="44">
        <f>'[2]412 PTS-Klassen'!R10</f>
        <v>0</v>
      </c>
      <c r="R10" s="44" t="str">
        <f>'[2]412 PTS-Klassen'!S10</f>
        <v/>
      </c>
      <c r="S10" s="44" t="str">
        <f>'[2]412 PTS-Klassen'!T10</f>
        <v/>
      </c>
      <c r="T10" s="44" t="str">
        <f>'[2]412 PTS-Klassen'!U10</f>
        <v/>
      </c>
      <c r="U10" s="44" t="str">
        <f>'[2]412 PTS-Klassen'!V10</f>
        <v/>
      </c>
      <c r="V10" s="44" t="str">
        <f>'[2]412 PTS-Klassen'!W10</f>
        <v/>
      </c>
      <c r="W10" s="44" t="str">
        <f>'[2]412 PTS-Klassen'!X10</f>
        <v/>
      </c>
      <c r="X10" s="44" t="str">
        <f>'[2]412 PTS-Klassen'!Y10</f>
        <v/>
      </c>
      <c r="Y10" s="44" t="str">
        <f>'[2]412 PTS-Klassen'!Z10</f>
        <v/>
      </c>
      <c r="Z10" s="44" t="str">
        <f>'[2]412 PTS-Klassen'!AA10</f>
        <v/>
      </c>
      <c r="AA10" s="44" t="str">
        <f>'[2]412 PTS-Klassen'!AB10</f>
        <v/>
      </c>
      <c r="AB10" s="44" t="str">
        <f>'[2]412 PTS-Klassen'!AC10</f>
        <v/>
      </c>
      <c r="AC10" s="44" t="str">
        <f>'[2]412 PTS-Klassen'!AD10</f>
        <v/>
      </c>
      <c r="AD10" s="44" t="str">
        <f>'[2]412 PTS-Klassen'!AE10</f>
        <v/>
      </c>
      <c r="AE10" s="44" t="str">
        <f>'[2]412 PTS-Klassen'!AF10</f>
        <v/>
      </c>
      <c r="AF10" s="44" t="str">
        <f>'[2]412 PTS-Klassen'!AG10</f>
        <v/>
      </c>
      <c r="AG10" s="44" t="str">
        <f>'[2]412 PTS-Klassen'!AH10</f>
        <v/>
      </c>
      <c r="AH10" s="44" t="str">
        <f>'[2]412 PTS-Klassen'!AI10</f>
        <v/>
      </c>
      <c r="AI10" s="44" t="str">
        <f>'[2]412 PTS-Klassen'!AJ10</f>
        <v/>
      </c>
      <c r="AJ10" s="44" t="str">
        <f>'[2]412 PTS-Klassen'!AK10</f>
        <v/>
      </c>
      <c r="AK10" s="44">
        <f>'[2]412 PTS-Klassen'!AL10</f>
        <v>0</v>
      </c>
      <c r="AL10" s="44">
        <f>'[2]412 PTS-Klassen'!AM10</f>
        <v>0</v>
      </c>
      <c r="AM10" s="44">
        <f>'[2]412 PTS-Klassen'!AN10</f>
        <v>0</v>
      </c>
      <c r="AN10" s="44">
        <f>'[2]412 PTS-Klassen'!AO10</f>
        <v>0</v>
      </c>
      <c r="AO10" s="44">
        <f>'[2]412 PTS-Klassen'!AP10</f>
        <v>0</v>
      </c>
      <c r="AP10" s="44">
        <f>'[2]412 PTS-Klassen'!AQ10</f>
        <v>0</v>
      </c>
      <c r="AQ10" s="44">
        <f>'[2]412 PTS-Klassen'!AR10</f>
        <v>0</v>
      </c>
      <c r="AR10" s="44">
        <f>'[2]412 PTS-Klassen'!AS10</f>
        <v>0</v>
      </c>
      <c r="AS10" s="44" t="str">
        <f>'[2]412 PTS-Klassen'!AT10</f>
        <v/>
      </c>
      <c r="AT10" s="44" t="str">
        <f>'[2]412 PTS-Klassen'!AU10</f>
        <v/>
      </c>
      <c r="AU10" s="44" t="str">
        <f>'[2]412 PTS-Klassen'!AV10</f>
        <v/>
      </c>
      <c r="AV10" s="44" t="str">
        <f>'[2]412 PTS-Klassen'!AW10</f>
        <v/>
      </c>
      <c r="AW10" s="44" t="str">
        <f>'[2]412 PTS-Klassen'!AX10</f>
        <v/>
      </c>
      <c r="AX10" s="44" t="str">
        <f>'[2]412 PTS-Klassen'!AY10</f>
        <v/>
      </c>
      <c r="AY10" s="44" t="str">
        <f>'[2]412 PTS-Klassen'!AZ10</f>
        <v/>
      </c>
      <c r="AZ10" s="44" t="str">
        <f>'[2]412 PTS-Klassen'!BA10</f>
        <v/>
      </c>
      <c r="BA10" s="44" t="str">
        <f>'[2]412 PTS-Klassen'!BB10</f>
        <v/>
      </c>
      <c r="BB10" s="44" t="str">
        <f>'[2]412 PTS-Klassen'!BC10</f>
        <v/>
      </c>
      <c r="BC10" s="106">
        <f>'[2]412 PTS-Klassen'!BD10</f>
        <v>45341</v>
      </c>
      <c r="BD10" s="44" t="str">
        <f>'[2]412 PTS-Klassen'!BE10</f>
        <v/>
      </c>
      <c r="BE10" s="44" t="str">
        <f>'[2]412 PTS-Klassen'!BF10</f>
        <v/>
      </c>
      <c r="BF10" s="44" t="str">
        <f>'[2]412 PTS-Klassen'!BG10</f>
        <v/>
      </c>
      <c r="BG10" s="44" t="str">
        <f>'[2]412 PTS-Klassen'!BH10</f>
        <v/>
      </c>
      <c r="BH10" s="44" t="str">
        <f>'[2]412 PTS-Klassen'!BI10</f>
        <v/>
      </c>
    </row>
    <row r="11" spans="1:60" s="43" customFormat="1" ht="10.199999999999999" x14ac:dyDescent="0.2">
      <c r="A11" s="44" t="str">
        <f>'[2]412 PTS-Klassen'!B11</f>
        <v>2024/25</v>
      </c>
      <c r="B11" s="44" t="str">
        <f>'[2]412 PTS-Klassen'!C11</f>
        <v>3</v>
      </c>
      <c r="C11" s="44" t="str">
        <f>'[2]412 PTS-Klassen'!D11</f>
        <v>4</v>
      </c>
      <c r="D11" s="44">
        <f>'[2]412 PTS-Klassen'!E11</f>
        <v>503134</v>
      </c>
      <c r="E11" s="44" t="str">
        <f>'[2]412 PTS-Klassen'!F11</f>
        <v>PTS Thalgau</v>
      </c>
      <c r="F11" s="44">
        <f>'[2]412 PTS-Klassen'!G11</f>
        <v>0</v>
      </c>
      <c r="G11" s="106">
        <f>'[2]412 PTS-Klassen'!H11</f>
        <v>36526</v>
      </c>
      <c r="H11" s="44">
        <f>'[2]412 PTS-Klassen'!I11</f>
        <v>4</v>
      </c>
      <c r="I11" s="44" t="str">
        <f>'[2]412 PTS-Klassen'!J11</f>
        <v>99</v>
      </c>
      <c r="J11" s="44" t="str">
        <f>'[2]412 PTS-Klassen'!K11</f>
        <v>X</v>
      </c>
      <c r="K11" s="44">
        <f>'[2]412 PTS-Klassen'!L11</f>
        <v>0</v>
      </c>
      <c r="L11" s="44">
        <f>'[2]412 PTS-Klassen'!M11</f>
        <v>0</v>
      </c>
      <c r="M11" s="44">
        <f>'[2]412 PTS-Klassen'!N11</f>
        <v>0</v>
      </c>
      <c r="N11" s="44">
        <f>'[2]412 PTS-Klassen'!O11</f>
        <v>0</v>
      </c>
      <c r="O11" s="44">
        <f>'[2]412 PTS-Klassen'!P11</f>
        <v>0</v>
      </c>
      <c r="P11" s="44">
        <f>'[2]412 PTS-Klassen'!Q11</f>
        <v>0</v>
      </c>
      <c r="Q11" s="44">
        <f>'[2]412 PTS-Klassen'!R11</f>
        <v>0</v>
      </c>
      <c r="R11" s="44" t="str">
        <f>'[2]412 PTS-Klassen'!S11</f>
        <v/>
      </c>
      <c r="S11" s="44" t="str">
        <f>'[2]412 PTS-Klassen'!T11</f>
        <v/>
      </c>
      <c r="T11" s="44" t="str">
        <f>'[2]412 PTS-Klassen'!U11</f>
        <v/>
      </c>
      <c r="U11" s="44" t="str">
        <f>'[2]412 PTS-Klassen'!V11</f>
        <v/>
      </c>
      <c r="V11" s="44" t="str">
        <f>'[2]412 PTS-Klassen'!W11</f>
        <v/>
      </c>
      <c r="W11" s="44" t="str">
        <f>'[2]412 PTS-Klassen'!X11</f>
        <v/>
      </c>
      <c r="X11" s="44" t="str">
        <f>'[2]412 PTS-Klassen'!Y11</f>
        <v/>
      </c>
      <c r="Y11" s="44" t="str">
        <f>'[2]412 PTS-Klassen'!Z11</f>
        <v/>
      </c>
      <c r="Z11" s="44" t="str">
        <f>'[2]412 PTS-Klassen'!AA11</f>
        <v/>
      </c>
      <c r="AA11" s="44" t="str">
        <f>'[2]412 PTS-Klassen'!AB11</f>
        <v/>
      </c>
      <c r="AB11" s="44" t="str">
        <f>'[2]412 PTS-Klassen'!AC11</f>
        <v/>
      </c>
      <c r="AC11" s="44" t="str">
        <f>'[2]412 PTS-Klassen'!AD11</f>
        <v/>
      </c>
      <c r="AD11" s="44" t="str">
        <f>'[2]412 PTS-Klassen'!AE11</f>
        <v/>
      </c>
      <c r="AE11" s="44" t="str">
        <f>'[2]412 PTS-Klassen'!AF11</f>
        <v/>
      </c>
      <c r="AF11" s="44" t="str">
        <f>'[2]412 PTS-Klassen'!AG11</f>
        <v/>
      </c>
      <c r="AG11" s="44" t="str">
        <f>'[2]412 PTS-Klassen'!AH11</f>
        <v/>
      </c>
      <c r="AH11" s="44" t="str">
        <f>'[2]412 PTS-Klassen'!AI11</f>
        <v/>
      </c>
      <c r="AI11" s="44" t="str">
        <f>'[2]412 PTS-Klassen'!AJ11</f>
        <v/>
      </c>
      <c r="AJ11" s="44" t="str">
        <f>'[2]412 PTS-Klassen'!AK11</f>
        <v/>
      </c>
      <c r="AK11" s="44">
        <f>'[2]412 PTS-Klassen'!AL11</f>
        <v>0</v>
      </c>
      <c r="AL11" s="44">
        <f>'[2]412 PTS-Klassen'!AM11</f>
        <v>0</v>
      </c>
      <c r="AM11" s="44">
        <f>'[2]412 PTS-Klassen'!AN11</f>
        <v>0</v>
      </c>
      <c r="AN11" s="44">
        <f>'[2]412 PTS-Klassen'!AO11</f>
        <v>0</v>
      </c>
      <c r="AO11" s="44">
        <f>'[2]412 PTS-Klassen'!AP11</f>
        <v>0</v>
      </c>
      <c r="AP11" s="44">
        <f>'[2]412 PTS-Klassen'!AQ11</f>
        <v>0</v>
      </c>
      <c r="AQ11" s="44">
        <f>'[2]412 PTS-Klassen'!AR11</f>
        <v>0</v>
      </c>
      <c r="AR11" s="44">
        <f>'[2]412 PTS-Klassen'!AS11</f>
        <v>0</v>
      </c>
      <c r="AS11" s="44" t="str">
        <f>'[2]412 PTS-Klassen'!AT11</f>
        <v/>
      </c>
      <c r="AT11" s="44" t="str">
        <f>'[2]412 PTS-Klassen'!AU11</f>
        <v/>
      </c>
      <c r="AU11" s="44" t="str">
        <f>'[2]412 PTS-Klassen'!AV11</f>
        <v/>
      </c>
      <c r="AV11" s="44" t="str">
        <f>'[2]412 PTS-Klassen'!AW11</f>
        <v/>
      </c>
      <c r="AW11" s="44" t="str">
        <f>'[2]412 PTS-Klassen'!AX11</f>
        <v/>
      </c>
      <c r="AX11" s="44" t="str">
        <f>'[2]412 PTS-Klassen'!AY11</f>
        <v/>
      </c>
      <c r="AY11" s="44" t="str">
        <f>'[2]412 PTS-Klassen'!AZ11</f>
        <v/>
      </c>
      <c r="AZ11" s="44" t="str">
        <f>'[2]412 PTS-Klassen'!BA11</f>
        <v/>
      </c>
      <c r="BA11" s="44" t="str">
        <f>'[2]412 PTS-Klassen'!BB11</f>
        <v/>
      </c>
      <c r="BB11" s="44" t="str">
        <f>'[2]412 PTS-Klassen'!BC11</f>
        <v/>
      </c>
      <c r="BC11" s="106">
        <f>'[2]412 PTS-Klassen'!BD11</f>
        <v>45341</v>
      </c>
      <c r="BD11" s="44" t="str">
        <f>'[2]412 PTS-Klassen'!BE11</f>
        <v/>
      </c>
      <c r="BE11" s="44" t="str">
        <f>'[2]412 PTS-Klassen'!BF11</f>
        <v/>
      </c>
      <c r="BF11" s="44" t="str">
        <f>'[2]412 PTS-Klassen'!BG11</f>
        <v/>
      </c>
      <c r="BG11" s="44" t="str">
        <f>'[2]412 PTS-Klassen'!BH11</f>
        <v/>
      </c>
      <c r="BH11" s="44" t="str">
        <f>'[2]412 PTS-Klassen'!BI11</f>
        <v/>
      </c>
    </row>
    <row r="12" spans="1:60" s="43" customFormat="1" ht="10.199999999999999" x14ac:dyDescent="0.2">
      <c r="A12" s="44" t="str">
        <f>'[2]412 PTS-Klassen'!B12</f>
        <v>2024/25</v>
      </c>
      <c r="B12" s="44" t="str">
        <f>'[2]412 PTS-Klassen'!C12</f>
        <v>3</v>
      </c>
      <c r="C12" s="44" t="str">
        <f>'[2]412 PTS-Klassen'!D12</f>
        <v>4</v>
      </c>
      <c r="D12" s="44">
        <f>'[2]412 PTS-Klassen'!E12</f>
        <v>503134</v>
      </c>
      <c r="E12" s="44" t="str">
        <f>'[2]412 PTS-Klassen'!F12</f>
        <v>PTS Thalgau</v>
      </c>
      <c r="F12" s="44">
        <f>'[2]412 PTS-Klassen'!G12</f>
        <v>0</v>
      </c>
      <c r="G12" s="106">
        <f>'[2]412 PTS-Klassen'!H12</f>
        <v>36526</v>
      </c>
      <c r="H12" s="44">
        <f>'[2]412 PTS-Klassen'!I12</f>
        <v>4</v>
      </c>
      <c r="I12" s="44" t="str">
        <f>'[2]412 PTS-Klassen'!J12</f>
        <v>99</v>
      </c>
      <c r="J12" s="44" t="str">
        <f>'[2]412 PTS-Klassen'!K12</f>
        <v>X</v>
      </c>
      <c r="K12" s="44">
        <f>'[2]412 PTS-Klassen'!L12</f>
        <v>0</v>
      </c>
      <c r="L12" s="44">
        <f>'[2]412 PTS-Klassen'!M12</f>
        <v>0</v>
      </c>
      <c r="M12" s="44">
        <f>'[2]412 PTS-Klassen'!N12</f>
        <v>0</v>
      </c>
      <c r="N12" s="44">
        <f>'[2]412 PTS-Klassen'!O12</f>
        <v>0</v>
      </c>
      <c r="O12" s="44">
        <f>'[2]412 PTS-Klassen'!P12</f>
        <v>0</v>
      </c>
      <c r="P12" s="44">
        <f>'[2]412 PTS-Klassen'!Q12</f>
        <v>0</v>
      </c>
      <c r="Q12" s="44">
        <f>'[2]412 PTS-Klassen'!R12</f>
        <v>0</v>
      </c>
      <c r="R12" s="44" t="str">
        <f>'[2]412 PTS-Klassen'!S12</f>
        <v/>
      </c>
      <c r="S12" s="44" t="str">
        <f>'[2]412 PTS-Klassen'!T12</f>
        <v/>
      </c>
      <c r="T12" s="44" t="str">
        <f>'[2]412 PTS-Klassen'!U12</f>
        <v/>
      </c>
      <c r="U12" s="44" t="str">
        <f>'[2]412 PTS-Klassen'!V12</f>
        <v/>
      </c>
      <c r="V12" s="44" t="str">
        <f>'[2]412 PTS-Klassen'!W12</f>
        <v/>
      </c>
      <c r="W12" s="44" t="str">
        <f>'[2]412 PTS-Klassen'!X12</f>
        <v/>
      </c>
      <c r="X12" s="44" t="str">
        <f>'[2]412 PTS-Klassen'!Y12</f>
        <v/>
      </c>
      <c r="Y12" s="44" t="str">
        <f>'[2]412 PTS-Klassen'!Z12</f>
        <v/>
      </c>
      <c r="Z12" s="44" t="str">
        <f>'[2]412 PTS-Klassen'!AA12</f>
        <v/>
      </c>
      <c r="AA12" s="44" t="str">
        <f>'[2]412 PTS-Klassen'!AB12</f>
        <v/>
      </c>
      <c r="AB12" s="44" t="str">
        <f>'[2]412 PTS-Klassen'!AC12</f>
        <v/>
      </c>
      <c r="AC12" s="44" t="str">
        <f>'[2]412 PTS-Klassen'!AD12</f>
        <v/>
      </c>
      <c r="AD12" s="44" t="str">
        <f>'[2]412 PTS-Klassen'!AE12</f>
        <v/>
      </c>
      <c r="AE12" s="44" t="str">
        <f>'[2]412 PTS-Klassen'!AF12</f>
        <v/>
      </c>
      <c r="AF12" s="44" t="str">
        <f>'[2]412 PTS-Klassen'!AG12</f>
        <v/>
      </c>
      <c r="AG12" s="44" t="str">
        <f>'[2]412 PTS-Klassen'!AH12</f>
        <v/>
      </c>
      <c r="AH12" s="44" t="str">
        <f>'[2]412 PTS-Klassen'!AI12</f>
        <v/>
      </c>
      <c r="AI12" s="44" t="str">
        <f>'[2]412 PTS-Klassen'!AJ12</f>
        <v/>
      </c>
      <c r="AJ12" s="44" t="str">
        <f>'[2]412 PTS-Klassen'!AK12</f>
        <v/>
      </c>
      <c r="AK12" s="44">
        <f>'[2]412 PTS-Klassen'!AL12</f>
        <v>0</v>
      </c>
      <c r="AL12" s="44">
        <f>'[2]412 PTS-Klassen'!AM12</f>
        <v>0</v>
      </c>
      <c r="AM12" s="44">
        <f>'[2]412 PTS-Klassen'!AN12</f>
        <v>0</v>
      </c>
      <c r="AN12" s="44">
        <f>'[2]412 PTS-Klassen'!AO12</f>
        <v>0</v>
      </c>
      <c r="AO12" s="44">
        <f>'[2]412 PTS-Klassen'!AP12</f>
        <v>0</v>
      </c>
      <c r="AP12" s="44">
        <f>'[2]412 PTS-Klassen'!AQ12</f>
        <v>0</v>
      </c>
      <c r="AQ12" s="44">
        <f>'[2]412 PTS-Klassen'!AR12</f>
        <v>0</v>
      </c>
      <c r="AR12" s="44">
        <f>'[2]412 PTS-Klassen'!AS12</f>
        <v>0</v>
      </c>
      <c r="AS12" s="44" t="str">
        <f>'[2]412 PTS-Klassen'!AT12</f>
        <v/>
      </c>
      <c r="AT12" s="44" t="str">
        <f>'[2]412 PTS-Klassen'!AU12</f>
        <v/>
      </c>
      <c r="AU12" s="44" t="str">
        <f>'[2]412 PTS-Klassen'!AV12</f>
        <v/>
      </c>
      <c r="AV12" s="44" t="str">
        <f>'[2]412 PTS-Klassen'!AW12</f>
        <v/>
      </c>
      <c r="AW12" s="44" t="str">
        <f>'[2]412 PTS-Klassen'!AX12</f>
        <v/>
      </c>
      <c r="AX12" s="44" t="str">
        <f>'[2]412 PTS-Klassen'!AY12</f>
        <v/>
      </c>
      <c r="AY12" s="44" t="str">
        <f>'[2]412 PTS-Klassen'!AZ12</f>
        <v/>
      </c>
      <c r="AZ12" s="44" t="str">
        <f>'[2]412 PTS-Klassen'!BA12</f>
        <v/>
      </c>
      <c r="BA12" s="44" t="str">
        <f>'[2]412 PTS-Klassen'!BB12</f>
        <v/>
      </c>
      <c r="BB12" s="44" t="str">
        <f>'[2]412 PTS-Klassen'!BC12</f>
        <v/>
      </c>
      <c r="BC12" s="106">
        <f>'[2]412 PTS-Klassen'!BD12</f>
        <v>45341</v>
      </c>
      <c r="BD12" s="44" t="str">
        <f>'[2]412 PTS-Klassen'!BE12</f>
        <v/>
      </c>
      <c r="BE12" s="44" t="str">
        <f>'[2]412 PTS-Klassen'!BF12</f>
        <v/>
      </c>
      <c r="BF12" s="44" t="str">
        <f>'[2]412 PTS-Klassen'!BG12</f>
        <v/>
      </c>
      <c r="BG12" s="44" t="str">
        <f>'[2]412 PTS-Klassen'!BH12</f>
        <v/>
      </c>
      <c r="BH12" s="44" t="str">
        <f>'[2]412 PTS-Klassen'!BI12</f>
        <v/>
      </c>
    </row>
    <row r="13" spans="1:60" s="43" customFormat="1" ht="10.199999999999999" x14ac:dyDescent="0.2">
      <c r="A13" s="44" t="str">
        <f>'[2]412 PTS-Klassen'!B13</f>
        <v>2024/25</v>
      </c>
      <c r="B13" s="44" t="str">
        <f>'[2]412 PTS-Klassen'!C13</f>
        <v>3</v>
      </c>
      <c r="C13" s="44" t="str">
        <f>'[2]412 PTS-Klassen'!D13</f>
        <v>4</v>
      </c>
      <c r="D13" s="44">
        <f>'[2]412 PTS-Klassen'!E13</f>
        <v>503134</v>
      </c>
      <c r="E13" s="44" t="str">
        <f>'[2]412 PTS-Klassen'!F13</f>
        <v>PTS Thalgau</v>
      </c>
      <c r="F13" s="44">
        <f>'[2]412 PTS-Klassen'!G13</f>
        <v>0</v>
      </c>
      <c r="G13" s="106">
        <f>'[2]412 PTS-Klassen'!H13</f>
        <v>36526</v>
      </c>
      <c r="H13" s="44">
        <f>'[2]412 PTS-Klassen'!I13</f>
        <v>4</v>
      </c>
      <c r="I13" s="44" t="str">
        <f>'[2]412 PTS-Klassen'!J13</f>
        <v>99</v>
      </c>
      <c r="J13" s="44" t="str">
        <f>'[2]412 PTS-Klassen'!K13</f>
        <v>X</v>
      </c>
      <c r="K13" s="44">
        <f>'[2]412 PTS-Klassen'!L13</f>
        <v>0</v>
      </c>
      <c r="L13" s="44">
        <f>'[2]412 PTS-Klassen'!M13</f>
        <v>0</v>
      </c>
      <c r="M13" s="44">
        <f>'[2]412 PTS-Klassen'!N13</f>
        <v>0</v>
      </c>
      <c r="N13" s="44">
        <f>'[2]412 PTS-Klassen'!O13</f>
        <v>0</v>
      </c>
      <c r="O13" s="44">
        <f>'[2]412 PTS-Klassen'!P13</f>
        <v>0</v>
      </c>
      <c r="P13" s="44">
        <f>'[2]412 PTS-Klassen'!Q13</f>
        <v>0</v>
      </c>
      <c r="Q13" s="44">
        <f>'[2]412 PTS-Klassen'!R13</f>
        <v>0</v>
      </c>
      <c r="R13" s="44" t="str">
        <f>'[2]412 PTS-Klassen'!S13</f>
        <v/>
      </c>
      <c r="S13" s="44" t="str">
        <f>'[2]412 PTS-Klassen'!T13</f>
        <v/>
      </c>
      <c r="T13" s="44" t="str">
        <f>'[2]412 PTS-Klassen'!U13</f>
        <v/>
      </c>
      <c r="U13" s="44" t="str">
        <f>'[2]412 PTS-Klassen'!V13</f>
        <v/>
      </c>
      <c r="V13" s="44" t="str">
        <f>'[2]412 PTS-Klassen'!W13</f>
        <v/>
      </c>
      <c r="W13" s="44" t="str">
        <f>'[2]412 PTS-Klassen'!X13</f>
        <v/>
      </c>
      <c r="X13" s="44" t="str">
        <f>'[2]412 PTS-Klassen'!Y13</f>
        <v/>
      </c>
      <c r="Y13" s="44" t="str">
        <f>'[2]412 PTS-Klassen'!Z13</f>
        <v/>
      </c>
      <c r="Z13" s="44" t="str">
        <f>'[2]412 PTS-Klassen'!AA13</f>
        <v/>
      </c>
      <c r="AA13" s="44" t="str">
        <f>'[2]412 PTS-Klassen'!AB13</f>
        <v/>
      </c>
      <c r="AB13" s="44" t="str">
        <f>'[2]412 PTS-Klassen'!AC13</f>
        <v/>
      </c>
      <c r="AC13" s="44" t="str">
        <f>'[2]412 PTS-Klassen'!AD13</f>
        <v/>
      </c>
      <c r="AD13" s="44" t="str">
        <f>'[2]412 PTS-Klassen'!AE13</f>
        <v/>
      </c>
      <c r="AE13" s="44" t="str">
        <f>'[2]412 PTS-Klassen'!AF13</f>
        <v/>
      </c>
      <c r="AF13" s="44" t="str">
        <f>'[2]412 PTS-Klassen'!AG13</f>
        <v/>
      </c>
      <c r="AG13" s="44" t="str">
        <f>'[2]412 PTS-Klassen'!AH13</f>
        <v/>
      </c>
      <c r="AH13" s="44" t="str">
        <f>'[2]412 PTS-Klassen'!AI13</f>
        <v/>
      </c>
      <c r="AI13" s="44" t="str">
        <f>'[2]412 PTS-Klassen'!AJ13</f>
        <v/>
      </c>
      <c r="AJ13" s="44" t="str">
        <f>'[2]412 PTS-Klassen'!AK13</f>
        <v/>
      </c>
      <c r="AK13" s="44">
        <f>'[2]412 PTS-Klassen'!AL13</f>
        <v>0</v>
      </c>
      <c r="AL13" s="44">
        <f>'[2]412 PTS-Klassen'!AM13</f>
        <v>0</v>
      </c>
      <c r="AM13" s="44">
        <f>'[2]412 PTS-Klassen'!AN13</f>
        <v>0</v>
      </c>
      <c r="AN13" s="44">
        <f>'[2]412 PTS-Klassen'!AO13</f>
        <v>0</v>
      </c>
      <c r="AO13" s="44">
        <f>'[2]412 PTS-Klassen'!AP13</f>
        <v>0</v>
      </c>
      <c r="AP13" s="44">
        <f>'[2]412 PTS-Klassen'!AQ13</f>
        <v>0</v>
      </c>
      <c r="AQ13" s="44">
        <f>'[2]412 PTS-Klassen'!AR13</f>
        <v>0</v>
      </c>
      <c r="AR13" s="44">
        <f>'[2]412 PTS-Klassen'!AS13</f>
        <v>0</v>
      </c>
      <c r="AS13" s="44" t="str">
        <f>'[2]412 PTS-Klassen'!AT13</f>
        <v/>
      </c>
      <c r="AT13" s="44" t="str">
        <f>'[2]412 PTS-Klassen'!AU13</f>
        <v/>
      </c>
      <c r="AU13" s="44" t="str">
        <f>'[2]412 PTS-Klassen'!AV13</f>
        <v/>
      </c>
      <c r="AV13" s="44" t="str">
        <f>'[2]412 PTS-Klassen'!AW13</f>
        <v/>
      </c>
      <c r="AW13" s="44" t="str">
        <f>'[2]412 PTS-Klassen'!AX13</f>
        <v/>
      </c>
      <c r="AX13" s="44" t="str">
        <f>'[2]412 PTS-Klassen'!AY13</f>
        <v/>
      </c>
      <c r="AY13" s="44" t="str">
        <f>'[2]412 PTS-Klassen'!AZ13</f>
        <v/>
      </c>
      <c r="AZ13" s="44" t="str">
        <f>'[2]412 PTS-Klassen'!BA13</f>
        <v/>
      </c>
      <c r="BA13" s="44" t="str">
        <f>'[2]412 PTS-Klassen'!BB13</f>
        <v/>
      </c>
      <c r="BB13" s="44" t="str">
        <f>'[2]412 PTS-Klassen'!BC13</f>
        <v/>
      </c>
      <c r="BC13" s="106">
        <f>'[2]412 PTS-Klassen'!BD13</f>
        <v>45341</v>
      </c>
      <c r="BD13" s="44" t="str">
        <f>'[2]412 PTS-Klassen'!BE13</f>
        <v/>
      </c>
      <c r="BE13" s="44" t="str">
        <f>'[2]412 PTS-Klassen'!BF13</f>
        <v/>
      </c>
      <c r="BF13" s="44" t="str">
        <f>'[2]412 PTS-Klassen'!BG13</f>
        <v/>
      </c>
      <c r="BG13" s="44" t="str">
        <f>'[2]412 PTS-Klassen'!BH13</f>
        <v/>
      </c>
      <c r="BH13" s="44" t="str">
        <f>'[2]412 PTS-Klassen'!BI13</f>
        <v/>
      </c>
    </row>
    <row r="14" spans="1:60" s="43" customFormat="1" ht="10.199999999999999" x14ac:dyDescent="0.2">
      <c r="A14" s="44" t="str">
        <f>'[2]412 PTS-Klassen'!B14</f>
        <v>2024/25</v>
      </c>
      <c r="B14" s="44" t="str">
        <f>'[2]412 PTS-Klassen'!C14</f>
        <v>3</v>
      </c>
      <c r="C14" s="44" t="str">
        <f>'[2]412 PTS-Klassen'!D14</f>
        <v>4</v>
      </c>
      <c r="D14" s="44">
        <f>'[2]412 PTS-Klassen'!E14</f>
        <v>503134</v>
      </c>
      <c r="E14" s="44" t="str">
        <f>'[2]412 PTS-Klassen'!F14</f>
        <v>PTS Thalgau</v>
      </c>
      <c r="F14" s="44">
        <f>'[2]412 PTS-Klassen'!G14</f>
        <v>0</v>
      </c>
      <c r="G14" s="106">
        <f>'[2]412 PTS-Klassen'!H14</f>
        <v>36526</v>
      </c>
      <c r="H14" s="44">
        <f>'[2]412 PTS-Klassen'!I14</f>
        <v>4</v>
      </c>
      <c r="I14" s="44" t="str">
        <f>'[2]412 PTS-Klassen'!J14</f>
        <v>99</v>
      </c>
      <c r="J14" s="44" t="str">
        <f>'[2]412 PTS-Klassen'!K14</f>
        <v>X</v>
      </c>
      <c r="K14" s="44">
        <f>'[2]412 PTS-Klassen'!L14</f>
        <v>0</v>
      </c>
      <c r="L14" s="44">
        <f>'[2]412 PTS-Klassen'!M14</f>
        <v>0</v>
      </c>
      <c r="M14" s="44">
        <f>'[2]412 PTS-Klassen'!N14</f>
        <v>0</v>
      </c>
      <c r="N14" s="44">
        <f>'[2]412 PTS-Klassen'!O14</f>
        <v>0</v>
      </c>
      <c r="O14" s="44">
        <f>'[2]412 PTS-Klassen'!P14</f>
        <v>0</v>
      </c>
      <c r="P14" s="44">
        <f>'[2]412 PTS-Klassen'!Q14</f>
        <v>0</v>
      </c>
      <c r="Q14" s="44">
        <f>'[2]412 PTS-Klassen'!R14</f>
        <v>0</v>
      </c>
      <c r="R14" s="44" t="str">
        <f>'[2]412 PTS-Klassen'!S14</f>
        <v/>
      </c>
      <c r="S14" s="44" t="str">
        <f>'[2]412 PTS-Klassen'!T14</f>
        <v/>
      </c>
      <c r="T14" s="44" t="str">
        <f>'[2]412 PTS-Klassen'!U14</f>
        <v/>
      </c>
      <c r="U14" s="44" t="str">
        <f>'[2]412 PTS-Klassen'!V14</f>
        <v/>
      </c>
      <c r="V14" s="44" t="str">
        <f>'[2]412 PTS-Klassen'!W14</f>
        <v/>
      </c>
      <c r="W14" s="44" t="str">
        <f>'[2]412 PTS-Klassen'!X14</f>
        <v/>
      </c>
      <c r="X14" s="44" t="str">
        <f>'[2]412 PTS-Klassen'!Y14</f>
        <v/>
      </c>
      <c r="Y14" s="44" t="str">
        <f>'[2]412 PTS-Klassen'!Z14</f>
        <v/>
      </c>
      <c r="Z14" s="44" t="str">
        <f>'[2]412 PTS-Klassen'!AA14</f>
        <v/>
      </c>
      <c r="AA14" s="44" t="str">
        <f>'[2]412 PTS-Klassen'!AB14</f>
        <v/>
      </c>
      <c r="AB14" s="44" t="str">
        <f>'[2]412 PTS-Klassen'!AC14</f>
        <v/>
      </c>
      <c r="AC14" s="44" t="str">
        <f>'[2]412 PTS-Klassen'!AD14</f>
        <v/>
      </c>
      <c r="AD14" s="44" t="str">
        <f>'[2]412 PTS-Klassen'!AE14</f>
        <v/>
      </c>
      <c r="AE14" s="44" t="str">
        <f>'[2]412 PTS-Klassen'!AF14</f>
        <v/>
      </c>
      <c r="AF14" s="44" t="str">
        <f>'[2]412 PTS-Klassen'!AG14</f>
        <v/>
      </c>
      <c r="AG14" s="44" t="str">
        <f>'[2]412 PTS-Klassen'!AH14</f>
        <v/>
      </c>
      <c r="AH14" s="44" t="str">
        <f>'[2]412 PTS-Klassen'!AI14</f>
        <v/>
      </c>
      <c r="AI14" s="44" t="str">
        <f>'[2]412 PTS-Klassen'!AJ14</f>
        <v/>
      </c>
      <c r="AJ14" s="44" t="str">
        <f>'[2]412 PTS-Klassen'!AK14</f>
        <v/>
      </c>
      <c r="AK14" s="44">
        <f>'[2]412 PTS-Klassen'!AL14</f>
        <v>0</v>
      </c>
      <c r="AL14" s="44">
        <f>'[2]412 PTS-Klassen'!AM14</f>
        <v>0</v>
      </c>
      <c r="AM14" s="44">
        <f>'[2]412 PTS-Klassen'!AN14</f>
        <v>0</v>
      </c>
      <c r="AN14" s="44">
        <f>'[2]412 PTS-Klassen'!AO14</f>
        <v>0</v>
      </c>
      <c r="AO14" s="44">
        <f>'[2]412 PTS-Klassen'!AP14</f>
        <v>0</v>
      </c>
      <c r="AP14" s="44">
        <f>'[2]412 PTS-Klassen'!AQ14</f>
        <v>0</v>
      </c>
      <c r="AQ14" s="44">
        <f>'[2]412 PTS-Klassen'!AR14</f>
        <v>0</v>
      </c>
      <c r="AR14" s="44">
        <f>'[2]412 PTS-Klassen'!AS14</f>
        <v>0</v>
      </c>
      <c r="AS14" s="44" t="str">
        <f>'[2]412 PTS-Klassen'!AT14</f>
        <v/>
      </c>
      <c r="AT14" s="44" t="str">
        <f>'[2]412 PTS-Klassen'!AU14</f>
        <v/>
      </c>
      <c r="AU14" s="44" t="str">
        <f>'[2]412 PTS-Klassen'!AV14</f>
        <v/>
      </c>
      <c r="AV14" s="44" t="str">
        <f>'[2]412 PTS-Klassen'!AW14</f>
        <v/>
      </c>
      <c r="AW14" s="44" t="str">
        <f>'[2]412 PTS-Klassen'!AX14</f>
        <v/>
      </c>
      <c r="AX14" s="44" t="str">
        <f>'[2]412 PTS-Klassen'!AY14</f>
        <v/>
      </c>
      <c r="AY14" s="44" t="str">
        <f>'[2]412 PTS-Klassen'!AZ14</f>
        <v/>
      </c>
      <c r="AZ14" s="44" t="str">
        <f>'[2]412 PTS-Klassen'!BA14</f>
        <v/>
      </c>
      <c r="BA14" s="44" t="str">
        <f>'[2]412 PTS-Klassen'!BB14</f>
        <v/>
      </c>
      <c r="BB14" s="44" t="str">
        <f>'[2]412 PTS-Klassen'!BC14</f>
        <v/>
      </c>
      <c r="BC14" s="106">
        <f>'[2]412 PTS-Klassen'!BD14</f>
        <v>45341</v>
      </c>
      <c r="BD14" s="44" t="str">
        <f>'[2]412 PTS-Klassen'!BE14</f>
        <v/>
      </c>
      <c r="BE14" s="44" t="str">
        <f>'[2]412 PTS-Klassen'!BF14</f>
        <v/>
      </c>
      <c r="BF14" s="44" t="str">
        <f>'[2]412 PTS-Klassen'!BG14</f>
        <v/>
      </c>
      <c r="BG14" s="44" t="str">
        <f>'[2]412 PTS-Klassen'!BH14</f>
        <v/>
      </c>
      <c r="BH14" s="44" t="str">
        <f>'[2]412 PTS-Klassen'!BI14</f>
        <v/>
      </c>
    </row>
    <row r="15" spans="1:60" s="43" customFormat="1" ht="10.199999999999999" x14ac:dyDescent="0.2">
      <c r="A15" s="44" t="str">
        <f>'[2]412 PTS-Klassen'!B15</f>
        <v>2024/25</v>
      </c>
      <c r="B15" s="44" t="str">
        <f>'[2]412 PTS-Klassen'!C15</f>
        <v>3</v>
      </c>
      <c r="C15" s="44" t="str">
        <f>'[2]412 PTS-Klassen'!D15</f>
        <v>4</v>
      </c>
      <c r="D15" s="44">
        <f>'[2]412 PTS-Klassen'!E15</f>
        <v>503134</v>
      </c>
      <c r="E15" s="44" t="str">
        <f>'[2]412 PTS-Klassen'!F15</f>
        <v>PTS Thalgau</v>
      </c>
      <c r="F15" s="44">
        <f>'[2]412 PTS-Klassen'!G15</f>
        <v>0</v>
      </c>
      <c r="G15" s="106">
        <f>'[2]412 PTS-Klassen'!H15</f>
        <v>36526</v>
      </c>
      <c r="H15" s="44">
        <f>'[2]412 PTS-Klassen'!I15</f>
        <v>4</v>
      </c>
      <c r="I15" s="44" t="str">
        <f>'[2]412 PTS-Klassen'!J15</f>
        <v>99</v>
      </c>
      <c r="J15" s="44" t="str">
        <f>'[2]412 PTS-Klassen'!K15</f>
        <v>X</v>
      </c>
      <c r="K15" s="44">
        <f>'[2]412 PTS-Klassen'!L15</f>
        <v>0</v>
      </c>
      <c r="L15" s="44">
        <f>'[2]412 PTS-Klassen'!M15</f>
        <v>0</v>
      </c>
      <c r="M15" s="44">
        <f>'[2]412 PTS-Klassen'!N15</f>
        <v>0</v>
      </c>
      <c r="N15" s="44">
        <f>'[2]412 PTS-Klassen'!O15</f>
        <v>0</v>
      </c>
      <c r="O15" s="44">
        <f>'[2]412 PTS-Klassen'!P15</f>
        <v>0</v>
      </c>
      <c r="P15" s="44">
        <f>'[2]412 PTS-Klassen'!Q15</f>
        <v>0</v>
      </c>
      <c r="Q15" s="44">
        <f>'[2]412 PTS-Klassen'!R15</f>
        <v>0</v>
      </c>
      <c r="R15" s="44" t="str">
        <f>'[2]412 PTS-Klassen'!S15</f>
        <v/>
      </c>
      <c r="S15" s="44" t="str">
        <f>'[2]412 PTS-Klassen'!T15</f>
        <v/>
      </c>
      <c r="T15" s="44" t="str">
        <f>'[2]412 PTS-Klassen'!U15</f>
        <v/>
      </c>
      <c r="U15" s="44" t="str">
        <f>'[2]412 PTS-Klassen'!V15</f>
        <v/>
      </c>
      <c r="V15" s="44" t="str">
        <f>'[2]412 PTS-Klassen'!W15</f>
        <v/>
      </c>
      <c r="W15" s="44" t="str">
        <f>'[2]412 PTS-Klassen'!X15</f>
        <v/>
      </c>
      <c r="X15" s="44" t="str">
        <f>'[2]412 PTS-Klassen'!Y15</f>
        <v/>
      </c>
      <c r="Y15" s="44" t="str">
        <f>'[2]412 PTS-Klassen'!Z15</f>
        <v/>
      </c>
      <c r="Z15" s="44" t="str">
        <f>'[2]412 PTS-Klassen'!AA15</f>
        <v/>
      </c>
      <c r="AA15" s="44" t="str">
        <f>'[2]412 PTS-Klassen'!AB15</f>
        <v/>
      </c>
      <c r="AB15" s="44" t="str">
        <f>'[2]412 PTS-Klassen'!AC15</f>
        <v/>
      </c>
      <c r="AC15" s="44" t="str">
        <f>'[2]412 PTS-Klassen'!AD15</f>
        <v/>
      </c>
      <c r="AD15" s="44" t="str">
        <f>'[2]412 PTS-Klassen'!AE15</f>
        <v/>
      </c>
      <c r="AE15" s="44" t="str">
        <f>'[2]412 PTS-Klassen'!AF15</f>
        <v/>
      </c>
      <c r="AF15" s="44" t="str">
        <f>'[2]412 PTS-Klassen'!AG15</f>
        <v/>
      </c>
      <c r="AG15" s="44" t="str">
        <f>'[2]412 PTS-Klassen'!AH15</f>
        <v/>
      </c>
      <c r="AH15" s="44" t="str">
        <f>'[2]412 PTS-Klassen'!AI15</f>
        <v/>
      </c>
      <c r="AI15" s="44" t="str">
        <f>'[2]412 PTS-Klassen'!AJ15</f>
        <v/>
      </c>
      <c r="AJ15" s="44" t="str">
        <f>'[2]412 PTS-Klassen'!AK15</f>
        <v/>
      </c>
      <c r="AK15" s="44">
        <f>'[2]412 PTS-Klassen'!AL15</f>
        <v>0</v>
      </c>
      <c r="AL15" s="44">
        <f>'[2]412 PTS-Klassen'!AM15</f>
        <v>0</v>
      </c>
      <c r="AM15" s="44">
        <f>'[2]412 PTS-Klassen'!AN15</f>
        <v>0</v>
      </c>
      <c r="AN15" s="44">
        <f>'[2]412 PTS-Klassen'!AO15</f>
        <v>0</v>
      </c>
      <c r="AO15" s="44">
        <f>'[2]412 PTS-Klassen'!AP15</f>
        <v>0</v>
      </c>
      <c r="AP15" s="44">
        <f>'[2]412 PTS-Klassen'!AQ15</f>
        <v>0</v>
      </c>
      <c r="AQ15" s="44">
        <f>'[2]412 PTS-Klassen'!AR15</f>
        <v>0</v>
      </c>
      <c r="AR15" s="44">
        <f>'[2]412 PTS-Klassen'!AS15</f>
        <v>0</v>
      </c>
      <c r="AS15" s="44" t="str">
        <f>'[2]412 PTS-Klassen'!AT15</f>
        <v/>
      </c>
      <c r="AT15" s="44" t="str">
        <f>'[2]412 PTS-Klassen'!AU15</f>
        <v/>
      </c>
      <c r="AU15" s="44" t="str">
        <f>'[2]412 PTS-Klassen'!AV15</f>
        <v/>
      </c>
      <c r="AV15" s="44" t="str">
        <f>'[2]412 PTS-Klassen'!AW15</f>
        <v/>
      </c>
      <c r="AW15" s="44" t="str">
        <f>'[2]412 PTS-Klassen'!AX15</f>
        <v/>
      </c>
      <c r="AX15" s="44" t="str">
        <f>'[2]412 PTS-Klassen'!AY15</f>
        <v/>
      </c>
      <c r="AY15" s="44" t="str">
        <f>'[2]412 PTS-Klassen'!AZ15</f>
        <v/>
      </c>
      <c r="AZ15" s="44" t="str">
        <f>'[2]412 PTS-Klassen'!BA15</f>
        <v/>
      </c>
      <c r="BA15" s="44" t="str">
        <f>'[2]412 PTS-Klassen'!BB15</f>
        <v/>
      </c>
      <c r="BB15" s="44" t="str">
        <f>'[2]412 PTS-Klassen'!BC15</f>
        <v/>
      </c>
      <c r="BC15" s="106">
        <f>'[2]412 PTS-Klassen'!BD15</f>
        <v>45341</v>
      </c>
      <c r="BD15" s="44" t="str">
        <f>'[2]412 PTS-Klassen'!BE15</f>
        <v/>
      </c>
      <c r="BE15" s="44" t="str">
        <f>'[2]412 PTS-Klassen'!BF15</f>
        <v/>
      </c>
      <c r="BF15" s="44" t="str">
        <f>'[2]412 PTS-Klassen'!BG15</f>
        <v/>
      </c>
      <c r="BG15" s="44" t="str">
        <f>'[2]412 PTS-Klassen'!BH15</f>
        <v/>
      </c>
      <c r="BH15" s="44" t="str">
        <f>'[2]412 PTS-Klassen'!BI15</f>
        <v/>
      </c>
    </row>
    <row r="16" spans="1:60" s="43" customFormat="1" ht="10.199999999999999" x14ac:dyDescent="0.2">
      <c r="A16" s="44" t="str">
        <f>'[2]412 PTS-Klassen'!B16</f>
        <v>2024/25</v>
      </c>
      <c r="B16" s="44" t="str">
        <f>'[2]412 PTS-Klassen'!C16</f>
        <v>3</v>
      </c>
      <c r="C16" s="44" t="str">
        <f>'[2]412 PTS-Klassen'!D16</f>
        <v>4</v>
      </c>
      <c r="D16" s="44">
        <f>'[2]412 PTS-Klassen'!E16</f>
        <v>503134</v>
      </c>
      <c r="E16" s="44" t="str">
        <f>'[2]412 PTS-Klassen'!F16</f>
        <v>PTS Thalgau</v>
      </c>
      <c r="F16" s="44">
        <f>'[2]412 PTS-Klassen'!G16</f>
        <v>0</v>
      </c>
      <c r="G16" s="106">
        <f>'[2]412 PTS-Klassen'!H16</f>
        <v>36526</v>
      </c>
      <c r="H16" s="44">
        <f>'[2]412 PTS-Klassen'!I16</f>
        <v>4</v>
      </c>
      <c r="I16" s="44" t="str">
        <f>'[2]412 PTS-Klassen'!J16</f>
        <v>99</v>
      </c>
      <c r="J16" s="44" t="str">
        <f>'[2]412 PTS-Klassen'!K16</f>
        <v>X</v>
      </c>
      <c r="K16" s="44">
        <f>'[2]412 PTS-Klassen'!L16</f>
        <v>0</v>
      </c>
      <c r="L16" s="44">
        <f>'[2]412 PTS-Klassen'!M16</f>
        <v>0</v>
      </c>
      <c r="M16" s="44">
        <f>'[2]412 PTS-Klassen'!N16</f>
        <v>0</v>
      </c>
      <c r="N16" s="44">
        <f>'[2]412 PTS-Klassen'!O16</f>
        <v>0</v>
      </c>
      <c r="O16" s="44">
        <f>'[2]412 PTS-Klassen'!P16</f>
        <v>0</v>
      </c>
      <c r="P16" s="44">
        <f>'[2]412 PTS-Klassen'!Q16</f>
        <v>0</v>
      </c>
      <c r="Q16" s="44">
        <f>'[2]412 PTS-Klassen'!R16</f>
        <v>0</v>
      </c>
      <c r="R16" s="44" t="str">
        <f>'[2]412 PTS-Klassen'!S16</f>
        <v/>
      </c>
      <c r="S16" s="44" t="str">
        <f>'[2]412 PTS-Klassen'!T16</f>
        <v/>
      </c>
      <c r="T16" s="44" t="str">
        <f>'[2]412 PTS-Klassen'!U16</f>
        <v/>
      </c>
      <c r="U16" s="44" t="str">
        <f>'[2]412 PTS-Klassen'!V16</f>
        <v/>
      </c>
      <c r="V16" s="44" t="str">
        <f>'[2]412 PTS-Klassen'!W16</f>
        <v/>
      </c>
      <c r="W16" s="44" t="str">
        <f>'[2]412 PTS-Klassen'!X16</f>
        <v/>
      </c>
      <c r="X16" s="44" t="str">
        <f>'[2]412 PTS-Klassen'!Y16</f>
        <v/>
      </c>
      <c r="Y16" s="44" t="str">
        <f>'[2]412 PTS-Klassen'!Z16</f>
        <v/>
      </c>
      <c r="Z16" s="44" t="str">
        <f>'[2]412 PTS-Klassen'!AA16</f>
        <v/>
      </c>
      <c r="AA16" s="44" t="str">
        <f>'[2]412 PTS-Klassen'!AB16</f>
        <v/>
      </c>
      <c r="AB16" s="44" t="str">
        <f>'[2]412 PTS-Klassen'!AC16</f>
        <v/>
      </c>
      <c r="AC16" s="44" t="str">
        <f>'[2]412 PTS-Klassen'!AD16</f>
        <v/>
      </c>
      <c r="AD16" s="44" t="str">
        <f>'[2]412 PTS-Klassen'!AE16</f>
        <v/>
      </c>
      <c r="AE16" s="44" t="str">
        <f>'[2]412 PTS-Klassen'!AF16</f>
        <v/>
      </c>
      <c r="AF16" s="44" t="str">
        <f>'[2]412 PTS-Klassen'!AG16</f>
        <v/>
      </c>
      <c r="AG16" s="44" t="str">
        <f>'[2]412 PTS-Klassen'!AH16</f>
        <v/>
      </c>
      <c r="AH16" s="44" t="str">
        <f>'[2]412 PTS-Klassen'!AI16</f>
        <v/>
      </c>
      <c r="AI16" s="44" t="str">
        <f>'[2]412 PTS-Klassen'!AJ16</f>
        <v/>
      </c>
      <c r="AJ16" s="44" t="str">
        <f>'[2]412 PTS-Klassen'!AK16</f>
        <v/>
      </c>
      <c r="AK16" s="44">
        <f>'[2]412 PTS-Klassen'!AL16</f>
        <v>0</v>
      </c>
      <c r="AL16" s="44">
        <f>'[2]412 PTS-Klassen'!AM16</f>
        <v>0</v>
      </c>
      <c r="AM16" s="44">
        <f>'[2]412 PTS-Klassen'!AN16</f>
        <v>0</v>
      </c>
      <c r="AN16" s="44">
        <f>'[2]412 PTS-Klassen'!AO16</f>
        <v>0</v>
      </c>
      <c r="AO16" s="44">
        <f>'[2]412 PTS-Klassen'!AP16</f>
        <v>0</v>
      </c>
      <c r="AP16" s="44">
        <f>'[2]412 PTS-Klassen'!AQ16</f>
        <v>0</v>
      </c>
      <c r="AQ16" s="44">
        <f>'[2]412 PTS-Klassen'!AR16</f>
        <v>0</v>
      </c>
      <c r="AR16" s="44">
        <f>'[2]412 PTS-Klassen'!AS16</f>
        <v>0</v>
      </c>
      <c r="AS16" s="44" t="str">
        <f>'[2]412 PTS-Klassen'!AT16</f>
        <v/>
      </c>
      <c r="AT16" s="44" t="str">
        <f>'[2]412 PTS-Klassen'!AU16</f>
        <v/>
      </c>
      <c r="AU16" s="44" t="str">
        <f>'[2]412 PTS-Klassen'!AV16</f>
        <v/>
      </c>
      <c r="AV16" s="44" t="str">
        <f>'[2]412 PTS-Klassen'!AW16</f>
        <v/>
      </c>
      <c r="AW16" s="44" t="str">
        <f>'[2]412 PTS-Klassen'!AX16</f>
        <v/>
      </c>
      <c r="AX16" s="44" t="str">
        <f>'[2]412 PTS-Klassen'!AY16</f>
        <v/>
      </c>
      <c r="AY16" s="44" t="str">
        <f>'[2]412 PTS-Klassen'!AZ16</f>
        <v/>
      </c>
      <c r="AZ16" s="44" t="str">
        <f>'[2]412 PTS-Klassen'!BA16</f>
        <v/>
      </c>
      <c r="BA16" s="44" t="str">
        <f>'[2]412 PTS-Klassen'!BB16</f>
        <v/>
      </c>
      <c r="BB16" s="44" t="str">
        <f>'[2]412 PTS-Klassen'!BC16</f>
        <v/>
      </c>
      <c r="BC16" s="106">
        <f>'[2]412 PTS-Klassen'!BD16</f>
        <v>45341</v>
      </c>
      <c r="BD16" s="44" t="str">
        <f>'[2]412 PTS-Klassen'!BE16</f>
        <v/>
      </c>
      <c r="BE16" s="44" t="str">
        <f>'[2]412 PTS-Klassen'!BF16</f>
        <v/>
      </c>
      <c r="BF16" s="44" t="str">
        <f>'[2]412 PTS-Klassen'!BG16</f>
        <v/>
      </c>
      <c r="BG16" s="44" t="str">
        <f>'[2]412 PTS-Klassen'!BH16</f>
        <v/>
      </c>
      <c r="BH16" s="44" t="str">
        <f>'[2]412 PTS-Klassen'!BI16</f>
        <v/>
      </c>
    </row>
    <row r="17" spans="1:60" s="43" customFormat="1" ht="10.199999999999999" x14ac:dyDescent="0.2">
      <c r="A17" s="44" t="str">
        <f>'[2]412 PTS-Klassen'!B17</f>
        <v>2024/25</v>
      </c>
      <c r="B17" s="44" t="str">
        <f>'[2]412 PTS-Klassen'!C17</f>
        <v>3</v>
      </c>
      <c r="C17" s="44" t="str">
        <f>'[2]412 PTS-Klassen'!D17</f>
        <v>4</v>
      </c>
      <c r="D17" s="44">
        <f>'[2]412 PTS-Klassen'!E17</f>
        <v>503134</v>
      </c>
      <c r="E17" s="44" t="str">
        <f>'[2]412 PTS-Klassen'!F17</f>
        <v>PTS Thalgau</v>
      </c>
      <c r="F17" s="44">
        <f>'[2]412 PTS-Klassen'!G17</f>
        <v>0</v>
      </c>
      <c r="G17" s="106">
        <f>'[2]412 PTS-Klassen'!H17</f>
        <v>36526</v>
      </c>
      <c r="H17" s="44">
        <f>'[2]412 PTS-Klassen'!I17</f>
        <v>4</v>
      </c>
      <c r="I17" s="44" t="str">
        <f>'[2]412 PTS-Klassen'!J17</f>
        <v>99</v>
      </c>
      <c r="J17" s="44" t="str">
        <f>'[2]412 PTS-Klassen'!K17</f>
        <v>X</v>
      </c>
      <c r="K17" s="44">
        <f>'[2]412 PTS-Klassen'!L17</f>
        <v>0</v>
      </c>
      <c r="L17" s="44">
        <f>'[2]412 PTS-Klassen'!M17</f>
        <v>0</v>
      </c>
      <c r="M17" s="44">
        <f>'[2]412 PTS-Klassen'!N17</f>
        <v>0</v>
      </c>
      <c r="N17" s="44">
        <f>'[2]412 PTS-Klassen'!O17</f>
        <v>0</v>
      </c>
      <c r="O17" s="44">
        <f>'[2]412 PTS-Klassen'!P17</f>
        <v>0</v>
      </c>
      <c r="P17" s="44">
        <f>'[2]412 PTS-Klassen'!Q17</f>
        <v>0</v>
      </c>
      <c r="Q17" s="44">
        <f>'[2]412 PTS-Klassen'!R17</f>
        <v>0</v>
      </c>
      <c r="R17" s="44" t="str">
        <f>'[2]412 PTS-Klassen'!S17</f>
        <v/>
      </c>
      <c r="S17" s="44" t="str">
        <f>'[2]412 PTS-Klassen'!T17</f>
        <v/>
      </c>
      <c r="T17" s="44" t="str">
        <f>'[2]412 PTS-Klassen'!U17</f>
        <v/>
      </c>
      <c r="U17" s="44" t="str">
        <f>'[2]412 PTS-Klassen'!V17</f>
        <v/>
      </c>
      <c r="V17" s="44" t="str">
        <f>'[2]412 PTS-Klassen'!W17</f>
        <v/>
      </c>
      <c r="W17" s="44" t="str">
        <f>'[2]412 PTS-Klassen'!X17</f>
        <v/>
      </c>
      <c r="X17" s="44" t="str">
        <f>'[2]412 PTS-Klassen'!Y17</f>
        <v/>
      </c>
      <c r="Y17" s="44" t="str">
        <f>'[2]412 PTS-Klassen'!Z17</f>
        <v/>
      </c>
      <c r="Z17" s="44" t="str">
        <f>'[2]412 PTS-Klassen'!AA17</f>
        <v/>
      </c>
      <c r="AA17" s="44" t="str">
        <f>'[2]412 PTS-Klassen'!AB17</f>
        <v/>
      </c>
      <c r="AB17" s="44" t="str">
        <f>'[2]412 PTS-Klassen'!AC17</f>
        <v/>
      </c>
      <c r="AC17" s="44" t="str">
        <f>'[2]412 PTS-Klassen'!AD17</f>
        <v/>
      </c>
      <c r="AD17" s="44" t="str">
        <f>'[2]412 PTS-Klassen'!AE17</f>
        <v/>
      </c>
      <c r="AE17" s="44" t="str">
        <f>'[2]412 PTS-Klassen'!AF17</f>
        <v/>
      </c>
      <c r="AF17" s="44" t="str">
        <f>'[2]412 PTS-Klassen'!AG17</f>
        <v/>
      </c>
      <c r="AG17" s="44" t="str">
        <f>'[2]412 PTS-Klassen'!AH17</f>
        <v/>
      </c>
      <c r="AH17" s="44" t="str">
        <f>'[2]412 PTS-Klassen'!AI17</f>
        <v/>
      </c>
      <c r="AI17" s="44" t="str">
        <f>'[2]412 PTS-Klassen'!AJ17</f>
        <v/>
      </c>
      <c r="AJ17" s="44" t="str">
        <f>'[2]412 PTS-Klassen'!AK17</f>
        <v/>
      </c>
      <c r="AK17" s="44">
        <f>'[2]412 PTS-Klassen'!AL17</f>
        <v>0</v>
      </c>
      <c r="AL17" s="44">
        <f>'[2]412 PTS-Klassen'!AM17</f>
        <v>0</v>
      </c>
      <c r="AM17" s="44">
        <f>'[2]412 PTS-Klassen'!AN17</f>
        <v>0</v>
      </c>
      <c r="AN17" s="44">
        <f>'[2]412 PTS-Klassen'!AO17</f>
        <v>0</v>
      </c>
      <c r="AO17" s="44">
        <f>'[2]412 PTS-Klassen'!AP17</f>
        <v>0</v>
      </c>
      <c r="AP17" s="44">
        <f>'[2]412 PTS-Klassen'!AQ17</f>
        <v>0</v>
      </c>
      <c r="AQ17" s="44">
        <f>'[2]412 PTS-Klassen'!AR17</f>
        <v>0</v>
      </c>
      <c r="AR17" s="44">
        <f>'[2]412 PTS-Klassen'!AS17</f>
        <v>0</v>
      </c>
      <c r="AS17" s="44" t="str">
        <f>'[2]412 PTS-Klassen'!AT17</f>
        <v/>
      </c>
      <c r="AT17" s="44" t="str">
        <f>'[2]412 PTS-Klassen'!AU17</f>
        <v/>
      </c>
      <c r="AU17" s="44" t="str">
        <f>'[2]412 PTS-Klassen'!AV17</f>
        <v/>
      </c>
      <c r="AV17" s="44" t="str">
        <f>'[2]412 PTS-Klassen'!AW17</f>
        <v/>
      </c>
      <c r="AW17" s="44" t="str">
        <f>'[2]412 PTS-Klassen'!AX17</f>
        <v/>
      </c>
      <c r="AX17" s="44" t="str">
        <f>'[2]412 PTS-Klassen'!AY17</f>
        <v/>
      </c>
      <c r="AY17" s="44" t="str">
        <f>'[2]412 PTS-Klassen'!AZ17</f>
        <v/>
      </c>
      <c r="AZ17" s="44" t="str">
        <f>'[2]412 PTS-Klassen'!BA17</f>
        <v/>
      </c>
      <c r="BA17" s="44" t="str">
        <f>'[2]412 PTS-Klassen'!BB17</f>
        <v/>
      </c>
      <c r="BB17" s="44" t="str">
        <f>'[2]412 PTS-Klassen'!BC17</f>
        <v/>
      </c>
      <c r="BC17" s="106">
        <f>'[2]412 PTS-Klassen'!BD17</f>
        <v>45341</v>
      </c>
      <c r="BD17" s="44" t="str">
        <f>'[2]412 PTS-Klassen'!BE17</f>
        <v/>
      </c>
      <c r="BE17" s="44" t="str">
        <f>'[2]412 PTS-Klassen'!BF17</f>
        <v/>
      </c>
      <c r="BF17" s="44" t="str">
        <f>'[2]412 PTS-Klassen'!BG17</f>
        <v/>
      </c>
      <c r="BG17" s="44" t="str">
        <f>'[2]412 PTS-Klassen'!BH17</f>
        <v/>
      </c>
      <c r="BH17" s="44" t="str">
        <f>'[2]412 PTS-Klassen'!BI17</f>
        <v/>
      </c>
    </row>
    <row r="18" spans="1:60" s="43" customFormat="1" ht="10.199999999999999" x14ac:dyDescent="0.2">
      <c r="A18" s="44" t="str">
        <f>'[2]412 PTS-Klassen'!B18</f>
        <v>2024/25</v>
      </c>
      <c r="B18" s="44" t="str">
        <f>'[2]412 PTS-Klassen'!C18</f>
        <v>3</v>
      </c>
      <c r="C18" s="44" t="str">
        <f>'[2]412 PTS-Klassen'!D18</f>
        <v>4</v>
      </c>
      <c r="D18" s="44">
        <f>'[2]412 PTS-Klassen'!E18</f>
        <v>503134</v>
      </c>
      <c r="E18" s="44" t="str">
        <f>'[2]412 PTS-Klassen'!F18</f>
        <v>PTS Thalgau</v>
      </c>
      <c r="F18" s="44">
        <f>'[2]412 PTS-Klassen'!G18</f>
        <v>0</v>
      </c>
      <c r="G18" s="106">
        <f>'[2]412 PTS-Klassen'!H18</f>
        <v>36526</v>
      </c>
      <c r="H18" s="44">
        <f>'[2]412 PTS-Klassen'!I18</f>
        <v>4</v>
      </c>
      <c r="I18" s="44" t="str">
        <f>'[2]412 PTS-Klassen'!J18</f>
        <v>99</v>
      </c>
      <c r="J18" s="44" t="str">
        <f>'[2]412 PTS-Klassen'!K18</f>
        <v>X</v>
      </c>
      <c r="K18" s="44">
        <f>'[2]412 PTS-Klassen'!L18</f>
        <v>0</v>
      </c>
      <c r="L18" s="44">
        <f>'[2]412 PTS-Klassen'!M18</f>
        <v>0</v>
      </c>
      <c r="M18" s="44">
        <f>'[2]412 PTS-Klassen'!N18</f>
        <v>0</v>
      </c>
      <c r="N18" s="44">
        <f>'[2]412 PTS-Klassen'!O18</f>
        <v>0</v>
      </c>
      <c r="O18" s="44">
        <f>'[2]412 PTS-Klassen'!P18</f>
        <v>0</v>
      </c>
      <c r="P18" s="44">
        <f>'[2]412 PTS-Klassen'!Q18</f>
        <v>0</v>
      </c>
      <c r="Q18" s="44">
        <f>'[2]412 PTS-Klassen'!R18</f>
        <v>0</v>
      </c>
      <c r="R18" s="44" t="str">
        <f>'[2]412 PTS-Klassen'!S18</f>
        <v/>
      </c>
      <c r="S18" s="44" t="str">
        <f>'[2]412 PTS-Klassen'!T18</f>
        <v/>
      </c>
      <c r="T18" s="44" t="str">
        <f>'[2]412 PTS-Klassen'!U18</f>
        <v/>
      </c>
      <c r="U18" s="44" t="str">
        <f>'[2]412 PTS-Klassen'!V18</f>
        <v/>
      </c>
      <c r="V18" s="44" t="str">
        <f>'[2]412 PTS-Klassen'!W18</f>
        <v/>
      </c>
      <c r="W18" s="44" t="str">
        <f>'[2]412 PTS-Klassen'!X18</f>
        <v/>
      </c>
      <c r="X18" s="44" t="str">
        <f>'[2]412 PTS-Klassen'!Y18</f>
        <v/>
      </c>
      <c r="Y18" s="44" t="str">
        <f>'[2]412 PTS-Klassen'!Z18</f>
        <v/>
      </c>
      <c r="Z18" s="44" t="str">
        <f>'[2]412 PTS-Klassen'!AA18</f>
        <v/>
      </c>
      <c r="AA18" s="44" t="str">
        <f>'[2]412 PTS-Klassen'!AB18</f>
        <v/>
      </c>
      <c r="AB18" s="44" t="str">
        <f>'[2]412 PTS-Klassen'!AC18</f>
        <v/>
      </c>
      <c r="AC18" s="44" t="str">
        <f>'[2]412 PTS-Klassen'!AD18</f>
        <v/>
      </c>
      <c r="AD18" s="44" t="str">
        <f>'[2]412 PTS-Klassen'!AE18</f>
        <v/>
      </c>
      <c r="AE18" s="44" t="str">
        <f>'[2]412 PTS-Klassen'!AF18</f>
        <v/>
      </c>
      <c r="AF18" s="44" t="str">
        <f>'[2]412 PTS-Klassen'!AG18</f>
        <v/>
      </c>
      <c r="AG18" s="44" t="str">
        <f>'[2]412 PTS-Klassen'!AH18</f>
        <v/>
      </c>
      <c r="AH18" s="44" t="str">
        <f>'[2]412 PTS-Klassen'!AI18</f>
        <v/>
      </c>
      <c r="AI18" s="44" t="str">
        <f>'[2]412 PTS-Klassen'!AJ18</f>
        <v/>
      </c>
      <c r="AJ18" s="44" t="str">
        <f>'[2]412 PTS-Klassen'!AK18</f>
        <v/>
      </c>
      <c r="AK18" s="44">
        <f>'[2]412 PTS-Klassen'!AL18</f>
        <v>0</v>
      </c>
      <c r="AL18" s="44">
        <f>'[2]412 PTS-Klassen'!AM18</f>
        <v>0</v>
      </c>
      <c r="AM18" s="44">
        <f>'[2]412 PTS-Klassen'!AN18</f>
        <v>0</v>
      </c>
      <c r="AN18" s="44">
        <f>'[2]412 PTS-Klassen'!AO18</f>
        <v>0</v>
      </c>
      <c r="AO18" s="44">
        <f>'[2]412 PTS-Klassen'!AP18</f>
        <v>0</v>
      </c>
      <c r="AP18" s="44">
        <f>'[2]412 PTS-Klassen'!AQ18</f>
        <v>0</v>
      </c>
      <c r="AQ18" s="44">
        <f>'[2]412 PTS-Klassen'!AR18</f>
        <v>0</v>
      </c>
      <c r="AR18" s="44">
        <f>'[2]412 PTS-Klassen'!AS18</f>
        <v>0</v>
      </c>
      <c r="AS18" s="44" t="str">
        <f>'[2]412 PTS-Klassen'!AT18</f>
        <v/>
      </c>
      <c r="AT18" s="44" t="str">
        <f>'[2]412 PTS-Klassen'!AU18</f>
        <v/>
      </c>
      <c r="AU18" s="44" t="str">
        <f>'[2]412 PTS-Klassen'!AV18</f>
        <v/>
      </c>
      <c r="AV18" s="44" t="str">
        <f>'[2]412 PTS-Klassen'!AW18</f>
        <v/>
      </c>
      <c r="AW18" s="44" t="str">
        <f>'[2]412 PTS-Klassen'!AX18</f>
        <v/>
      </c>
      <c r="AX18" s="44" t="str">
        <f>'[2]412 PTS-Klassen'!AY18</f>
        <v/>
      </c>
      <c r="AY18" s="44" t="str">
        <f>'[2]412 PTS-Klassen'!AZ18</f>
        <v/>
      </c>
      <c r="AZ18" s="44" t="str">
        <f>'[2]412 PTS-Klassen'!BA18</f>
        <v/>
      </c>
      <c r="BA18" s="44" t="str">
        <f>'[2]412 PTS-Klassen'!BB18</f>
        <v/>
      </c>
      <c r="BB18" s="44" t="str">
        <f>'[2]412 PTS-Klassen'!BC18</f>
        <v/>
      </c>
      <c r="BC18" s="106">
        <f>'[2]412 PTS-Klassen'!BD18</f>
        <v>45341</v>
      </c>
      <c r="BD18" s="44" t="str">
        <f>'[2]412 PTS-Klassen'!BE18</f>
        <v/>
      </c>
      <c r="BE18" s="44" t="str">
        <f>'[2]412 PTS-Klassen'!BF18</f>
        <v/>
      </c>
      <c r="BF18" s="44" t="str">
        <f>'[2]412 PTS-Klassen'!BG18</f>
        <v/>
      </c>
      <c r="BG18" s="44" t="str">
        <f>'[2]412 PTS-Klassen'!BH18</f>
        <v/>
      </c>
      <c r="BH18" s="44" t="str">
        <f>'[2]412 PTS-Klassen'!BI18</f>
        <v/>
      </c>
    </row>
    <row r="19" spans="1:60" s="43" customFormat="1" ht="10.199999999999999" x14ac:dyDescent="0.2">
      <c r="A19" s="44" t="str">
        <f>'[2]412 PTS-Klassen'!B19</f>
        <v>2024/25</v>
      </c>
      <c r="B19" s="44" t="str">
        <f>'[2]412 PTS-Klassen'!C19</f>
        <v>3</v>
      </c>
      <c r="C19" s="44" t="str">
        <f>'[2]412 PTS-Klassen'!D19</f>
        <v>4</v>
      </c>
      <c r="D19" s="44">
        <f>'[2]412 PTS-Klassen'!E19</f>
        <v>503134</v>
      </c>
      <c r="E19" s="44" t="str">
        <f>'[2]412 PTS-Klassen'!F19</f>
        <v>PTS Thalgau</v>
      </c>
      <c r="F19" s="44">
        <f>'[2]412 PTS-Klassen'!G19</f>
        <v>0</v>
      </c>
      <c r="G19" s="106">
        <f>'[2]412 PTS-Klassen'!H19</f>
        <v>36526</v>
      </c>
      <c r="H19" s="44">
        <f>'[2]412 PTS-Klassen'!I19</f>
        <v>4</v>
      </c>
      <c r="I19" s="44" t="str">
        <f>'[2]412 PTS-Klassen'!J19</f>
        <v>99</v>
      </c>
      <c r="J19" s="44" t="str">
        <f>'[2]412 PTS-Klassen'!K19</f>
        <v>X</v>
      </c>
      <c r="K19" s="44">
        <f>'[2]412 PTS-Klassen'!L19</f>
        <v>0</v>
      </c>
      <c r="L19" s="44">
        <f>'[2]412 PTS-Klassen'!M19</f>
        <v>0</v>
      </c>
      <c r="M19" s="44">
        <f>'[2]412 PTS-Klassen'!N19</f>
        <v>0</v>
      </c>
      <c r="N19" s="44">
        <f>'[2]412 PTS-Klassen'!O19</f>
        <v>0</v>
      </c>
      <c r="O19" s="44">
        <f>'[2]412 PTS-Klassen'!P19</f>
        <v>0</v>
      </c>
      <c r="P19" s="44">
        <f>'[2]412 PTS-Klassen'!Q19</f>
        <v>0</v>
      </c>
      <c r="Q19" s="44">
        <f>'[2]412 PTS-Klassen'!R19</f>
        <v>0</v>
      </c>
      <c r="R19" s="44" t="str">
        <f>'[2]412 PTS-Klassen'!S19</f>
        <v/>
      </c>
      <c r="S19" s="44" t="str">
        <f>'[2]412 PTS-Klassen'!T19</f>
        <v/>
      </c>
      <c r="T19" s="44" t="str">
        <f>'[2]412 PTS-Klassen'!U19</f>
        <v/>
      </c>
      <c r="U19" s="44" t="str">
        <f>'[2]412 PTS-Klassen'!V19</f>
        <v/>
      </c>
      <c r="V19" s="44" t="str">
        <f>'[2]412 PTS-Klassen'!W19</f>
        <v/>
      </c>
      <c r="W19" s="44" t="str">
        <f>'[2]412 PTS-Klassen'!X19</f>
        <v/>
      </c>
      <c r="X19" s="44" t="str">
        <f>'[2]412 PTS-Klassen'!Y19</f>
        <v/>
      </c>
      <c r="Y19" s="44" t="str">
        <f>'[2]412 PTS-Klassen'!Z19</f>
        <v/>
      </c>
      <c r="Z19" s="44" t="str">
        <f>'[2]412 PTS-Klassen'!AA19</f>
        <v/>
      </c>
      <c r="AA19" s="44" t="str">
        <f>'[2]412 PTS-Klassen'!AB19</f>
        <v/>
      </c>
      <c r="AB19" s="44" t="str">
        <f>'[2]412 PTS-Klassen'!AC19</f>
        <v/>
      </c>
      <c r="AC19" s="44" t="str">
        <f>'[2]412 PTS-Klassen'!AD19</f>
        <v/>
      </c>
      <c r="AD19" s="44" t="str">
        <f>'[2]412 PTS-Klassen'!AE19</f>
        <v/>
      </c>
      <c r="AE19" s="44" t="str">
        <f>'[2]412 PTS-Klassen'!AF19</f>
        <v/>
      </c>
      <c r="AF19" s="44" t="str">
        <f>'[2]412 PTS-Klassen'!AG19</f>
        <v/>
      </c>
      <c r="AG19" s="44" t="str">
        <f>'[2]412 PTS-Klassen'!AH19</f>
        <v/>
      </c>
      <c r="AH19" s="44" t="str">
        <f>'[2]412 PTS-Klassen'!AI19</f>
        <v/>
      </c>
      <c r="AI19" s="44" t="str">
        <f>'[2]412 PTS-Klassen'!AJ19</f>
        <v/>
      </c>
      <c r="AJ19" s="44" t="str">
        <f>'[2]412 PTS-Klassen'!AK19</f>
        <v/>
      </c>
      <c r="AK19" s="44">
        <f>'[2]412 PTS-Klassen'!AL19</f>
        <v>0</v>
      </c>
      <c r="AL19" s="44">
        <f>'[2]412 PTS-Klassen'!AM19</f>
        <v>0</v>
      </c>
      <c r="AM19" s="44">
        <f>'[2]412 PTS-Klassen'!AN19</f>
        <v>0</v>
      </c>
      <c r="AN19" s="44">
        <f>'[2]412 PTS-Klassen'!AO19</f>
        <v>0</v>
      </c>
      <c r="AO19" s="44">
        <f>'[2]412 PTS-Klassen'!AP19</f>
        <v>0</v>
      </c>
      <c r="AP19" s="44">
        <f>'[2]412 PTS-Klassen'!AQ19</f>
        <v>0</v>
      </c>
      <c r="AQ19" s="44">
        <f>'[2]412 PTS-Klassen'!AR19</f>
        <v>0</v>
      </c>
      <c r="AR19" s="44">
        <f>'[2]412 PTS-Klassen'!AS19</f>
        <v>0</v>
      </c>
      <c r="AS19" s="44" t="str">
        <f>'[2]412 PTS-Klassen'!AT19</f>
        <v/>
      </c>
      <c r="AT19" s="44" t="str">
        <f>'[2]412 PTS-Klassen'!AU19</f>
        <v/>
      </c>
      <c r="AU19" s="44" t="str">
        <f>'[2]412 PTS-Klassen'!AV19</f>
        <v/>
      </c>
      <c r="AV19" s="44" t="str">
        <f>'[2]412 PTS-Klassen'!AW19</f>
        <v/>
      </c>
      <c r="AW19" s="44" t="str">
        <f>'[2]412 PTS-Klassen'!AX19</f>
        <v/>
      </c>
      <c r="AX19" s="44" t="str">
        <f>'[2]412 PTS-Klassen'!AY19</f>
        <v/>
      </c>
      <c r="AY19" s="44" t="str">
        <f>'[2]412 PTS-Klassen'!AZ19</f>
        <v/>
      </c>
      <c r="AZ19" s="44" t="str">
        <f>'[2]412 PTS-Klassen'!BA19</f>
        <v/>
      </c>
      <c r="BA19" s="44" t="str">
        <f>'[2]412 PTS-Klassen'!BB19</f>
        <v/>
      </c>
      <c r="BB19" s="44" t="str">
        <f>'[2]412 PTS-Klassen'!BC19</f>
        <v/>
      </c>
      <c r="BC19" s="106">
        <f>'[2]412 PTS-Klassen'!BD19</f>
        <v>45341</v>
      </c>
      <c r="BD19" s="44" t="str">
        <f>'[2]412 PTS-Klassen'!BE19</f>
        <v/>
      </c>
      <c r="BE19" s="44" t="str">
        <f>'[2]412 PTS-Klassen'!BF19</f>
        <v/>
      </c>
      <c r="BF19" s="44" t="str">
        <f>'[2]412 PTS-Klassen'!BG19</f>
        <v/>
      </c>
      <c r="BG19" s="44" t="str">
        <f>'[2]412 PTS-Klassen'!BH19</f>
        <v/>
      </c>
      <c r="BH19" s="44" t="str">
        <f>'[2]412 PTS-Klassen'!BI19</f>
        <v/>
      </c>
    </row>
    <row r="20" spans="1:60" s="43" customFormat="1" ht="10.199999999999999" x14ac:dyDescent="0.2">
      <c r="A20" s="44" t="str">
        <f>'[2]412 PTS-Klassen'!B20</f>
        <v>2024/25</v>
      </c>
      <c r="B20" s="44" t="str">
        <f>'[2]412 PTS-Klassen'!C20</f>
        <v>3</v>
      </c>
      <c r="C20" s="44" t="str">
        <f>'[2]412 PTS-Klassen'!D20</f>
        <v>4</v>
      </c>
      <c r="D20" s="44">
        <f>'[2]412 PTS-Klassen'!E20</f>
        <v>503134</v>
      </c>
      <c r="E20" s="44" t="str">
        <f>'[2]412 PTS-Klassen'!F20</f>
        <v>PTS Thalgau</v>
      </c>
      <c r="F20" s="44">
        <f>'[2]412 PTS-Klassen'!G20</f>
        <v>0</v>
      </c>
      <c r="G20" s="106">
        <f>'[2]412 PTS-Klassen'!H20</f>
        <v>36526</v>
      </c>
      <c r="H20" s="44">
        <f>'[2]412 PTS-Klassen'!I20</f>
        <v>4</v>
      </c>
      <c r="I20" s="44" t="str">
        <f>'[2]412 PTS-Klassen'!J20</f>
        <v>99</v>
      </c>
      <c r="J20" s="44" t="str">
        <f>'[2]412 PTS-Klassen'!K20</f>
        <v>X</v>
      </c>
      <c r="K20" s="44">
        <f>'[2]412 PTS-Klassen'!L20</f>
        <v>0</v>
      </c>
      <c r="L20" s="44">
        <f>'[2]412 PTS-Klassen'!M20</f>
        <v>0</v>
      </c>
      <c r="M20" s="44">
        <f>'[2]412 PTS-Klassen'!N20</f>
        <v>0</v>
      </c>
      <c r="N20" s="44">
        <f>'[2]412 PTS-Klassen'!O20</f>
        <v>0</v>
      </c>
      <c r="O20" s="44">
        <f>'[2]412 PTS-Klassen'!P20</f>
        <v>0</v>
      </c>
      <c r="P20" s="44">
        <f>'[2]412 PTS-Klassen'!Q20</f>
        <v>0</v>
      </c>
      <c r="Q20" s="44">
        <f>'[2]412 PTS-Klassen'!R20</f>
        <v>0</v>
      </c>
      <c r="R20" s="44" t="str">
        <f>'[2]412 PTS-Klassen'!S20</f>
        <v/>
      </c>
      <c r="S20" s="44" t="str">
        <f>'[2]412 PTS-Klassen'!T20</f>
        <v/>
      </c>
      <c r="T20" s="44" t="str">
        <f>'[2]412 PTS-Klassen'!U20</f>
        <v/>
      </c>
      <c r="U20" s="44" t="str">
        <f>'[2]412 PTS-Klassen'!V20</f>
        <v/>
      </c>
      <c r="V20" s="44" t="str">
        <f>'[2]412 PTS-Klassen'!W20</f>
        <v/>
      </c>
      <c r="W20" s="44" t="str">
        <f>'[2]412 PTS-Klassen'!X20</f>
        <v/>
      </c>
      <c r="X20" s="44" t="str">
        <f>'[2]412 PTS-Klassen'!Y20</f>
        <v/>
      </c>
      <c r="Y20" s="44" t="str">
        <f>'[2]412 PTS-Klassen'!Z20</f>
        <v/>
      </c>
      <c r="Z20" s="44" t="str">
        <f>'[2]412 PTS-Klassen'!AA20</f>
        <v/>
      </c>
      <c r="AA20" s="44" t="str">
        <f>'[2]412 PTS-Klassen'!AB20</f>
        <v/>
      </c>
      <c r="AB20" s="44" t="str">
        <f>'[2]412 PTS-Klassen'!AC20</f>
        <v/>
      </c>
      <c r="AC20" s="44" t="str">
        <f>'[2]412 PTS-Klassen'!AD20</f>
        <v/>
      </c>
      <c r="AD20" s="44" t="str">
        <f>'[2]412 PTS-Klassen'!AE20</f>
        <v/>
      </c>
      <c r="AE20" s="44" t="str">
        <f>'[2]412 PTS-Klassen'!AF20</f>
        <v/>
      </c>
      <c r="AF20" s="44" t="str">
        <f>'[2]412 PTS-Klassen'!AG20</f>
        <v/>
      </c>
      <c r="AG20" s="44" t="str">
        <f>'[2]412 PTS-Klassen'!AH20</f>
        <v/>
      </c>
      <c r="AH20" s="44" t="str">
        <f>'[2]412 PTS-Klassen'!AI20</f>
        <v/>
      </c>
      <c r="AI20" s="44" t="str">
        <f>'[2]412 PTS-Klassen'!AJ20</f>
        <v/>
      </c>
      <c r="AJ20" s="44" t="str">
        <f>'[2]412 PTS-Klassen'!AK20</f>
        <v/>
      </c>
      <c r="AK20" s="44">
        <f>'[2]412 PTS-Klassen'!AL20</f>
        <v>0</v>
      </c>
      <c r="AL20" s="44">
        <f>'[2]412 PTS-Klassen'!AM20</f>
        <v>0</v>
      </c>
      <c r="AM20" s="44">
        <f>'[2]412 PTS-Klassen'!AN20</f>
        <v>0</v>
      </c>
      <c r="AN20" s="44">
        <f>'[2]412 PTS-Klassen'!AO20</f>
        <v>0</v>
      </c>
      <c r="AO20" s="44">
        <f>'[2]412 PTS-Klassen'!AP20</f>
        <v>0</v>
      </c>
      <c r="AP20" s="44">
        <f>'[2]412 PTS-Klassen'!AQ20</f>
        <v>0</v>
      </c>
      <c r="AQ20" s="44">
        <f>'[2]412 PTS-Klassen'!AR20</f>
        <v>0</v>
      </c>
      <c r="AR20" s="44">
        <f>'[2]412 PTS-Klassen'!AS20</f>
        <v>0</v>
      </c>
      <c r="AS20" s="44" t="str">
        <f>'[2]412 PTS-Klassen'!AT20</f>
        <v/>
      </c>
      <c r="AT20" s="44" t="str">
        <f>'[2]412 PTS-Klassen'!AU20</f>
        <v/>
      </c>
      <c r="AU20" s="44" t="str">
        <f>'[2]412 PTS-Klassen'!AV20</f>
        <v/>
      </c>
      <c r="AV20" s="44" t="str">
        <f>'[2]412 PTS-Klassen'!AW20</f>
        <v/>
      </c>
      <c r="AW20" s="44" t="str">
        <f>'[2]412 PTS-Klassen'!AX20</f>
        <v/>
      </c>
      <c r="AX20" s="44" t="str">
        <f>'[2]412 PTS-Klassen'!AY20</f>
        <v/>
      </c>
      <c r="AY20" s="44" t="str">
        <f>'[2]412 PTS-Klassen'!AZ20</f>
        <v/>
      </c>
      <c r="AZ20" s="44" t="str">
        <f>'[2]412 PTS-Klassen'!BA20</f>
        <v/>
      </c>
      <c r="BA20" s="44" t="str">
        <f>'[2]412 PTS-Klassen'!BB20</f>
        <v/>
      </c>
      <c r="BB20" s="44" t="str">
        <f>'[2]412 PTS-Klassen'!BC20</f>
        <v/>
      </c>
      <c r="BC20" s="106">
        <f>'[2]412 PTS-Klassen'!BD20</f>
        <v>45341</v>
      </c>
      <c r="BD20" s="44" t="str">
        <f>'[2]412 PTS-Klassen'!BE20</f>
        <v/>
      </c>
      <c r="BE20" s="44" t="str">
        <f>'[2]412 PTS-Klassen'!BF20</f>
        <v/>
      </c>
      <c r="BF20" s="44" t="str">
        <f>'[2]412 PTS-Klassen'!BG20</f>
        <v/>
      </c>
      <c r="BG20" s="44" t="str">
        <f>'[2]412 PTS-Klassen'!BH20</f>
        <v/>
      </c>
      <c r="BH20" s="44" t="str">
        <f>'[2]412 PTS-Klassen'!BI20</f>
        <v/>
      </c>
    </row>
    <row r="21" spans="1:60" s="43" customFormat="1" ht="10.199999999999999" x14ac:dyDescent="0.2">
      <c r="A21" s="44" t="str">
        <f>'[2]412 PTS-Klassen'!B21</f>
        <v>2024/25</v>
      </c>
      <c r="B21" s="44" t="str">
        <f>'[2]412 PTS-Klassen'!C21</f>
        <v>3</v>
      </c>
      <c r="C21" s="44" t="str">
        <f>'[2]412 PTS-Klassen'!D21</f>
        <v>4</v>
      </c>
      <c r="D21" s="44">
        <f>'[2]412 PTS-Klassen'!E21</f>
        <v>503134</v>
      </c>
      <c r="E21" s="44" t="str">
        <f>'[2]412 PTS-Klassen'!F21</f>
        <v>PTS Thalgau</v>
      </c>
      <c r="F21" s="44">
        <f>'[2]412 PTS-Klassen'!G21</f>
        <v>0</v>
      </c>
      <c r="G21" s="106">
        <f>'[2]412 PTS-Klassen'!H21</f>
        <v>36526</v>
      </c>
      <c r="H21" s="44">
        <f>'[2]412 PTS-Klassen'!I21</f>
        <v>4</v>
      </c>
      <c r="I21" s="44" t="str">
        <f>'[2]412 PTS-Klassen'!J21</f>
        <v>99</v>
      </c>
      <c r="J21" s="44" t="str">
        <f>'[2]412 PTS-Klassen'!K21</f>
        <v>X</v>
      </c>
      <c r="K21" s="44">
        <f>'[2]412 PTS-Klassen'!L21</f>
        <v>0</v>
      </c>
      <c r="L21" s="44">
        <f>'[2]412 PTS-Klassen'!M21</f>
        <v>0</v>
      </c>
      <c r="M21" s="44">
        <f>'[2]412 PTS-Klassen'!N21</f>
        <v>0</v>
      </c>
      <c r="N21" s="44">
        <f>'[2]412 PTS-Klassen'!O21</f>
        <v>0</v>
      </c>
      <c r="O21" s="44">
        <f>'[2]412 PTS-Klassen'!P21</f>
        <v>0</v>
      </c>
      <c r="P21" s="44">
        <f>'[2]412 PTS-Klassen'!Q21</f>
        <v>0</v>
      </c>
      <c r="Q21" s="44">
        <f>'[2]412 PTS-Klassen'!R21</f>
        <v>0</v>
      </c>
      <c r="R21" s="44" t="str">
        <f>'[2]412 PTS-Klassen'!S21</f>
        <v/>
      </c>
      <c r="S21" s="44" t="str">
        <f>'[2]412 PTS-Klassen'!T21</f>
        <v/>
      </c>
      <c r="T21" s="44" t="str">
        <f>'[2]412 PTS-Klassen'!U21</f>
        <v/>
      </c>
      <c r="U21" s="44" t="str">
        <f>'[2]412 PTS-Klassen'!V21</f>
        <v/>
      </c>
      <c r="V21" s="44" t="str">
        <f>'[2]412 PTS-Klassen'!W21</f>
        <v/>
      </c>
      <c r="W21" s="44" t="str">
        <f>'[2]412 PTS-Klassen'!X21</f>
        <v/>
      </c>
      <c r="X21" s="44" t="str">
        <f>'[2]412 PTS-Klassen'!Y21</f>
        <v/>
      </c>
      <c r="Y21" s="44" t="str">
        <f>'[2]412 PTS-Klassen'!Z21</f>
        <v/>
      </c>
      <c r="Z21" s="44" t="str">
        <f>'[2]412 PTS-Klassen'!AA21</f>
        <v/>
      </c>
      <c r="AA21" s="44" t="str">
        <f>'[2]412 PTS-Klassen'!AB21</f>
        <v/>
      </c>
      <c r="AB21" s="44" t="str">
        <f>'[2]412 PTS-Klassen'!AC21</f>
        <v/>
      </c>
      <c r="AC21" s="44" t="str">
        <f>'[2]412 PTS-Klassen'!AD21</f>
        <v/>
      </c>
      <c r="AD21" s="44" t="str">
        <f>'[2]412 PTS-Klassen'!AE21</f>
        <v/>
      </c>
      <c r="AE21" s="44" t="str">
        <f>'[2]412 PTS-Klassen'!AF21</f>
        <v/>
      </c>
      <c r="AF21" s="44" t="str">
        <f>'[2]412 PTS-Klassen'!AG21</f>
        <v/>
      </c>
      <c r="AG21" s="44" t="str">
        <f>'[2]412 PTS-Klassen'!AH21</f>
        <v/>
      </c>
      <c r="AH21" s="44" t="str">
        <f>'[2]412 PTS-Klassen'!AI21</f>
        <v/>
      </c>
      <c r="AI21" s="44" t="str">
        <f>'[2]412 PTS-Klassen'!AJ21</f>
        <v/>
      </c>
      <c r="AJ21" s="44" t="str">
        <f>'[2]412 PTS-Klassen'!AK21</f>
        <v/>
      </c>
      <c r="AK21" s="44">
        <f>'[2]412 PTS-Klassen'!AL21</f>
        <v>0</v>
      </c>
      <c r="AL21" s="44">
        <f>'[2]412 PTS-Klassen'!AM21</f>
        <v>0</v>
      </c>
      <c r="AM21" s="44">
        <f>'[2]412 PTS-Klassen'!AN21</f>
        <v>0</v>
      </c>
      <c r="AN21" s="44">
        <f>'[2]412 PTS-Klassen'!AO21</f>
        <v>0</v>
      </c>
      <c r="AO21" s="44">
        <f>'[2]412 PTS-Klassen'!AP21</f>
        <v>0</v>
      </c>
      <c r="AP21" s="44">
        <f>'[2]412 PTS-Klassen'!AQ21</f>
        <v>0</v>
      </c>
      <c r="AQ21" s="44">
        <f>'[2]412 PTS-Klassen'!AR21</f>
        <v>0</v>
      </c>
      <c r="AR21" s="44">
        <f>'[2]412 PTS-Klassen'!AS21</f>
        <v>0</v>
      </c>
      <c r="AS21" s="44" t="str">
        <f>'[2]412 PTS-Klassen'!AT21</f>
        <v/>
      </c>
      <c r="AT21" s="44" t="str">
        <f>'[2]412 PTS-Klassen'!AU21</f>
        <v/>
      </c>
      <c r="AU21" s="44" t="str">
        <f>'[2]412 PTS-Klassen'!AV21</f>
        <v/>
      </c>
      <c r="AV21" s="44" t="str">
        <f>'[2]412 PTS-Klassen'!AW21</f>
        <v/>
      </c>
      <c r="AW21" s="44" t="str">
        <f>'[2]412 PTS-Klassen'!AX21</f>
        <v/>
      </c>
      <c r="AX21" s="44" t="str">
        <f>'[2]412 PTS-Klassen'!AY21</f>
        <v/>
      </c>
      <c r="AY21" s="44" t="str">
        <f>'[2]412 PTS-Klassen'!AZ21</f>
        <v/>
      </c>
      <c r="AZ21" s="44" t="str">
        <f>'[2]412 PTS-Klassen'!BA21</f>
        <v/>
      </c>
      <c r="BA21" s="44" t="str">
        <f>'[2]412 PTS-Klassen'!BB21</f>
        <v/>
      </c>
      <c r="BB21" s="44" t="str">
        <f>'[2]412 PTS-Klassen'!BC21</f>
        <v/>
      </c>
      <c r="BC21" s="106">
        <f>'[2]412 PTS-Klassen'!BD21</f>
        <v>45341</v>
      </c>
      <c r="BD21" s="44" t="str">
        <f>'[2]412 PTS-Klassen'!BE21</f>
        <v/>
      </c>
      <c r="BE21" s="44" t="str">
        <f>'[2]412 PTS-Klassen'!BF21</f>
        <v/>
      </c>
      <c r="BF21" s="44" t="str">
        <f>'[2]412 PTS-Klassen'!BG21</f>
        <v/>
      </c>
      <c r="BG21" s="44" t="str">
        <f>'[2]412 PTS-Klassen'!BH21</f>
        <v/>
      </c>
      <c r="BH21" s="44" t="str">
        <f>'[2]412 PTS-Klassen'!BI21</f>
        <v/>
      </c>
    </row>
    <row r="22" spans="1:60" s="43" customFormat="1" ht="10.199999999999999" x14ac:dyDescent="0.2">
      <c r="A22" s="44" t="str">
        <f>'[2]412 PTS-Klassen'!B22</f>
        <v>2024/25</v>
      </c>
      <c r="B22" s="44" t="str">
        <f>'[2]412 PTS-Klassen'!C22</f>
        <v>3</v>
      </c>
      <c r="C22" s="44" t="str">
        <f>'[2]412 PTS-Klassen'!D22</f>
        <v>4</v>
      </c>
      <c r="D22" s="44">
        <f>'[2]412 PTS-Klassen'!E22</f>
        <v>503134</v>
      </c>
      <c r="E22" s="44" t="str">
        <f>'[2]412 PTS-Klassen'!F22</f>
        <v>PTS Thalgau</v>
      </c>
      <c r="F22" s="44">
        <f>'[2]412 PTS-Klassen'!G22</f>
        <v>0</v>
      </c>
      <c r="G22" s="106">
        <f>'[2]412 PTS-Klassen'!H22</f>
        <v>36526</v>
      </c>
      <c r="H22" s="44">
        <f>'[2]412 PTS-Klassen'!I22</f>
        <v>4</v>
      </c>
      <c r="I22" s="44" t="str">
        <f>'[2]412 PTS-Klassen'!J22</f>
        <v>99</v>
      </c>
      <c r="J22" s="44" t="str">
        <f>'[2]412 PTS-Klassen'!K22</f>
        <v>X</v>
      </c>
      <c r="K22" s="44">
        <f>'[2]412 PTS-Klassen'!L22</f>
        <v>0</v>
      </c>
      <c r="L22" s="44">
        <f>'[2]412 PTS-Klassen'!M22</f>
        <v>0</v>
      </c>
      <c r="M22" s="44">
        <f>'[2]412 PTS-Klassen'!N22</f>
        <v>0</v>
      </c>
      <c r="N22" s="44">
        <f>'[2]412 PTS-Klassen'!O22</f>
        <v>0</v>
      </c>
      <c r="O22" s="44">
        <f>'[2]412 PTS-Klassen'!P22</f>
        <v>0</v>
      </c>
      <c r="P22" s="44">
        <f>'[2]412 PTS-Klassen'!Q22</f>
        <v>0</v>
      </c>
      <c r="Q22" s="44">
        <f>'[2]412 PTS-Klassen'!R22</f>
        <v>0</v>
      </c>
      <c r="R22" s="44" t="str">
        <f>'[2]412 PTS-Klassen'!S22</f>
        <v/>
      </c>
      <c r="S22" s="44" t="str">
        <f>'[2]412 PTS-Klassen'!T22</f>
        <v/>
      </c>
      <c r="T22" s="44" t="str">
        <f>'[2]412 PTS-Klassen'!U22</f>
        <v/>
      </c>
      <c r="U22" s="44" t="str">
        <f>'[2]412 PTS-Klassen'!V22</f>
        <v/>
      </c>
      <c r="V22" s="44" t="str">
        <f>'[2]412 PTS-Klassen'!W22</f>
        <v/>
      </c>
      <c r="W22" s="44" t="str">
        <f>'[2]412 PTS-Klassen'!X22</f>
        <v/>
      </c>
      <c r="X22" s="44" t="str">
        <f>'[2]412 PTS-Klassen'!Y22</f>
        <v/>
      </c>
      <c r="Y22" s="44" t="str">
        <f>'[2]412 PTS-Klassen'!Z22</f>
        <v/>
      </c>
      <c r="Z22" s="44" t="str">
        <f>'[2]412 PTS-Klassen'!AA22</f>
        <v/>
      </c>
      <c r="AA22" s="44" t="str">
        <f>'[2]412 PTS-Klassen'!AB22</f>
        <v/>
      </c>
      <c r="AB22" s="44" t="str">
        <f>'[2]412 PTS-Klassen'!AC22</f>
        <v/>
      </c>
      <c r="AC22" s="44" t="str">
        <f>'[2]412 PTS-Klassen'!AD22</f>
        <v/>
      </c>
      <c r="AD22" s="44" t="str">
        <f>'[2]412 PTS-Klassen'!AE22</f>
        <v/>
      </c>
      <c r="AE22" s="44" t="str">
        <f>'[2]412 PTS-Klassen'!AF22</f>
        <v/>
      </c>
      <c r="AF22" s="44" t="str">
        <f>'[2]412 PTS-Klassen'!AG22</f>
        <v/>
      </c>
      <c r="AG22" s="44" t="str">
        <f>'[2]412 PTS-Klassen'!AH22</f>
        <v/>
      </c>
      <c r="AH22" s="44" t="str">
        <f>'[2]412 PTS-Klassen'!AI22</f>
        <v/>
      </c>
      <c r="AI22" s="44" t="str">
        <f>'[2]412 PTS-Klassen'!AJ22</f>
        <v/>
      </c>
      <c r="AJ22" s="44" t="str">
        <f>'[2]412 PTS-Klassen'!AK22</f>
        <v/>
      </c>
      <c r="AK22" s="44">
        <f>'[2]412 PTS-Klassen'!AL22</f>
        <v>0</v>
      </c>
      <c r="AL22" s="44">
        <f>'[2]412 PTS-Klassen'!AM22</f>
        <v>0</v>
      </c>
      <c r="AM22" s="44">
        <f>'[2]412 PTS-Klassen'!AN22</f>
        <v>0</v>
      </c>
      <c r="AN22" s="44">
        <f>'[2]412 PTS-Klassen'!AO22</f>
        <v>0</v>
      </c>
      <c r="AO22" s="44">
        <f>'[2]412 PTS-Klassen'!AP22</f>
        <v>0</v>
      </c>
      <c r="AP22" s="44">
        <f>'[2]412 PTS-Klassen'!AQ22</f>
        <v>0</v>
      </c>
      <c r="AQ22" s="44">
        <f>'[2]412 PTS-Klassen'!AR22</f>
        <v>0</v>
      </c>
      <c r="AR22" s="44">
        <f>'[2]412 PTS-Klassen'!AS22</f>
        <v>0</v>
      </c>
      <c r="AS22" s="44" t="str">
        <f>'[2]412 PTS-Klassen'!AT22</f>
        <v/>
      </c>
      <c r="AT22" s="44" t="str">
        <f>'[2]412 PTS-Klassen'!AU22</f>
        <v/>
      </c>
      <c r="AU22" s="44" t="str">
        <f>'[2]412 PTS-Klassen'!AV22</f>
        <v/>
      </c>
      <c r="AV22" s="44" t="str">
        <f>'[2]412 PTS-Klassen'!AW22</f>
        <v/>
      </c>
      <c r="AW22" s="44" t="str">
        <f>'[2]412 PTS-Klassen'!AX22</f>
        <v/>
      </c>
      <c r="AX22" s="44" t="str">
        <f>'[2]412 PTS-Klassen'!AY22</f>
        <v/>
      </c>
      <c r="AY22" s="44" t="str">
        <f>'[2]412 PTS-Klassen'!AZ22</f>
        <v/>
      </c>
      <c r="AZ22" s="44" t="str">
        <f>'[2]412 PTS-Klassen'!BA22</f>
        <v/>
      </c>
      <c r="BA22" s="44" t="str">
        <f>'[2]412 PTS-Klassen'!BB22</f>
        <v/>
      </c>
      <c r="BB22" s="44" t="str">
        <f>'[2]412 PTS-Klassen'!BC22</f>
        <v/>
      </c>
      <c r="BC22" s="106">
        <f>'[2]412 PTS-Klassen'!BD22</f>
        <v>45341</v>
      </c>
      <c r="BD22" s="44" t="str">
        <f>'[2]412 PTS-Klassen'!BE22</f>
        <v/>
      </c>
      <c r="BE22" s="44" t="str">
        <f>'[2]412 PTS-Klassen'!BF22</f>
        <v/>
      </c>
      <c r="BF22" s="44" t="str">
        <f>'[2]412 PTS-Klassen'!BG22</f>
        <v/>
      </c>
      <c r="BG22" s="44" t="str">
        <f>'[2]412 PTS-Klassen'!BH22</f>
        <v/>
      </c>
      <c r="BH22" s="44" t="str">
        <f>'[2]412 PTS-Klassen'!BI22</f>
        <v/>
      </c>
    </row>
    <row r="23" spans="1:60" s="43" customFormat="1" ht="10.199999999999999" x14ac:dyDescent="0.2">
      <c r="A23" s="44" t="str">
        <f>'[2]412 PTS-Klassen'!B23</f>
        <v>2024/25</v>
      </c>
      <c r="B23" s="44" t="str">
        <f>'[2]412 PTS-Klassen'!C23</f>
        <v>3</v>
      </c>
      <c r="C23" s="44" t="str">
        <f>'[2]412 PTS-Klassen'!D23</f>
        <v>4</v>
      </c>
      <c r="D23" s="44">
        <f>'[2]412 PTS-Klassen'!E23</f>
        <v>503134</v>
      </c>
      <c r="E23" s="44" t="str">
        <f>'[2]412 PTS-Klassen'!F23</f>
        <v>PTS Thalgau</v>
      </c>
      <c r="F23" s="44">
        <f>'[2]412 PTS-Klassen'!G23</f>
        <v>0</v>
      </c>
      <c r="G23" s="106">
        <f>'[2]412 PTS-Klassen'!H23</f>
        <v>36526</v>
      </c>
      <c r="H23" s="44">
        <f>'[2]412 PTS-Klassen'!I23</f>
        <v>4</v>
      </c>
      <c r="I23" s="44" t="str">
        <f>'[2]412 PTS-Klassen'!J23</f>
        <v>99</v>
      </c>
      <c r="J23" s="44" t="str">
        <f>'[2]412 PTS-Klassen'!K23</f>
        <v>X</v>
      </c>
      <c r="K23" s="44">
        <f>'[2]412 PTS-Klassen'!L23</f>
        <v>0</v>
      </c>
      <c r="L23" s="44">
        <f>'[2]412 PTS-Klassen'!M23</f>
        <v>0</v>
      </c>
      <c r="M23" s="44">
        <f>'[2]412 PTS-Klassen'!N23</f>
        <v>0</v>
      </c>
      <c r="N23" s="44">
        <f>'[2]412 PTS-Klassen'!O23</f>
        <v>0</v>
      </c>
      <c r="O23" s="44">
        <f>'[2]412 PTS-Klassen'!P23</f>
        <v>0</v>
      </c>
      <c r="P23" s="44">
        <f>'[2]412 PTS-Klassen'!Q23</f>
        <v>0</v>
      </c>
      <c r="Q23" s="44">
        <f>'[2]412 PTS-Klassen'!R23</f>
        <v>0</v>
      </c>
      <c r="R23" s="44" t="str">
        <f>'[2]412 PTS-Klassen'!S23</f>
        <v/>
      </c>
      <c r="S23" s="44" t="str">
        <f>'[2]412 PTS-Klassen'!T23</f>
        <v/>
      </c>
      <c r="T23" s="44" t="str">
        <f>'[2]412 PTS-Klassen'!U23</f>
        <v/>
      </c>
      <c r="U23" s="44" t="str">
        <f>'[2]412 PTS-Klassen'!V23</f>
        <v/>
      </c>
      <c r="V23" s="44" t="str">
        <f>'[2]412 PTS-Klassen'!W23</f>
        <v/>
      </c>
      <c r="W23" s="44" t="str">
        <f>'[2]412 PTS-Klassen'!X23</f>
        <v/>
      </c>
      <c r="X23" s="44" t="str">
        <f>'[2]412 PTS-Klassen'!Y23</f>
        <v/>
      </c>
      <c r="Y23" s="44" t="str">
        <f>'[2]412 PTS-Klassen'!Z23</f>
        <v/>
      </c>
      <c r="Z23" s="44" t="str">
        <f>'[2]412 PTS-Klassen'!AA23</f>
        <v/>
      </c>
      <c r="AA23" s="44" t="str">
        <f>'[2]412 PTS-Klassen'!AB23</f>
        <v/>
      </c>
      <c r="AB23" s="44" t="str">
        <f>'[2]412 PTS-Klassen'!AC23</f>
        <v/>
      </c>
      <c r="AC23" s="44" t="str">
        <f>'[2]412 PTS-Klassen'!AD23</f>
        <v/>
      </c>
      <c r="AD23" s="44" t="str">
        <f>'[2]412 PTS-Klassen'!AE23</f>
        <v/>
      </c>
      <c r="AE23" s="44" t="str">
        <f>'[2]412 PTS-Klassen'!AF23</f>
        <v/>
      </c>
      <c r="AF23" s="44" t="str">
        <f>'[2]412 PTS-Klassen'!AG23</f>
        <v/>
      </c>
      <c r="AG23" s="44" t="str">
        <f>'[2]412 PTS-Klassen'!AH23</f>
        <v/>
      </c>
      <c r="AH23" s="44" t="str">
        <f>'[2]412 PTS-Klassen'!AI23</f>
        <v/>
      </c>
      <c r="AI23" s="44" t="str">
        <f>'[2]412 PTS-Klassen'!AJ23</f>
        <v/>
      </c>
      <c r="AJ23" s="44" t="str">
        <f>'[2]412 PTS-Klassen'!AK23</f>
        <v/>
      </c>
      <c r="AK23" s="44">
        <f>'[2]412 PTS-Klassen'!AL23</f>
        <v>0</v>
      </c>
      <c r="AL23" s="44">
        <f>'[2]412 PTS-Klassen'!AM23</f>
        <v>0</v>
      </c>
      <c r="AM23" s="44">
        <f>'[2]412 PTS-Klassen'!AN23</f>
        <v>0</v>
      </c>
      <c r="AN23" s="44">
        <f>'[2]412 PTS-Klassen'!AO23</f>
        <v>0</v>
      </c>
      <c r="AO23" s="44">
        <f>'[2]412 PTS-Klassen'!AP23</f>
        <v>0</v>
      </c>
      <c r="AP23" s="44">
        <f>'[2]412 PTS-Klassen'!AQ23</f>
        <v>0</v>
      </c>
      <c r="AQ23" s="44">
        <f>'[2]412 PTS-Klassen'!AR23</f>
        <v>0</v>
      </c>
      <c r="AR23" s="44">
        <f>'[2]412 PTS-Klassen'!AS23</f>
        <v>0</v>
      </c>
      <c r="AS23" s="44" t="str">
        <f>'[2]412 PTS-Klassen'!AT23</f>
        <v/>
      </c>
      <c r="AT23" s="44" t="str">
        <f>'[2]412 PTS-Klassen'!AU23</f>
        <v/>
      </c>
      <c r="AU23" s="44" t="str">
        <f>'[2]412 PTS-Klassen'!AV23</f>
        <v/>
      </c>
      <c r="AV23" s="44" t="str">
        <f>'[2]412 PTS-Klassen'!AW23</f>
        <v/>
      </c>
      <c r="AW23" s="44" t="str">
        <f>'[2]412 PTS-Klassen'!AX23</f>
        <v/>
      </c>
      <c r="AX23" s="44" t="str">
        <f>'[2]412 PTS-Klassen'!AY23</f>
        <v/>
      </c>
      <c r="AY23" s="44" t="str">
        <f>'[2]412 PTS-Klassen'!AZ23</f>
        <v/>
      </c>
      <c r="AZ23" s="44" t="str">
        <f>'[2]412 PTS-Klassen'!BA23</f>
        <v/>
      </c>
      <c r="BA23" s="44" t="str">
        <f>'[2]412 PTS-Klassen'!BB23</f>
        <v/>
      </c>
      <c r="BB23" s="44" t="str">
        <f>'[2]412 PTS-Klassen'!BC23</f>
        <v/>
      </c>
      <c r="BC23" s="106">
        <f>'[2]412 PTS-Klassen'!BD23</f>
        <v>45341</v>
      </c>
      <c r="BD23" s="44" t="str">
        <f>'[2]412 PTS-Klassen'!BE23</f>
        <v/>
      </c>
      <c r="BE23" s="44" t="str">
        <f>'[2]412 PTS-Klassen'!BF23</f>
        <v/>
      </c>
      <c r="BF23" s="44" t="str">
        <f>'[2]412 PTS-Klassen'!BG23</f>
        <v/>
      </c>
      <c r="BG23" s="44" t="str">
        <f>'[2]412 PTS-Klassen'!BH23</f>
        <v/>
      </c>
      <c r="BH23" s="44" t="str">
        <f>'[2]412 PTS-Klassen'!BI23</f>
        <v/>
      </c>
    </row>
    <row r="24" spans="1:60" s="43" customFormat="1" ht="10.199999999999999" x14ac:dyDescent="0.2">
      <c r="A24" s="44" t="str">
        <f>'[2]412 PTS-Klassen'!B24</f>
        <v>2024/25</v>
      </c>
      <c r="B24" s="44" t="str">
        <f>'[2]412 PTS-Klassen'!C24</f>
        <v>3</v>
      </c>
      <c r="C24" s="44" t="str">
        <f>'[2]412 PTS-Klassen'!D24</f>
        <v>4</v>
      </c>
      <c r="D24" s="44">
        <f>'[2]412 PTS-Klassen'!E24</f>
        <v>503134</v>
      </c>
      <c r="E24" s="44" t="str">
        <f>'[2]412 PTS-Klassen'!F24</f>
        <v>PTS Thalgau</v>
      </c>
      <c r="F24" s="44">
        <f>'[2]412 PTS-Klassen'!G24</f>
        <v>0</v>
      </c>
      <c r="G24" s="106">
        <f>'[2]412 PTS-Klassen'!H24</f>
        <v>36526</v>
      </c>
      <c r="H24" s="44">
        <f>'[2]412 PTS-Klassen'!I24</f>
        <v>4</v>
      </c>
      <c r="I24" s="44" t="str">
        <f>'[2]412 PTS-Klassen'!J24</f>
        <v>99</v>
      </c>
      <c r="J24" s="44" t="str">
        <f>'[2]412 PTS-Klassen'!K24</f>
        <v>X</v>
      </c>
      <c r="K24" s="44">
        <f>'[2]412 PTS-Klassen'!L24</f>
        <v>0</v>
      </c>
      <c r="L24" s="44">
        <f>'[2]412 PTS-Klassen'!M24</f>
        <v>0</v>
      </c>
      <c r="M24" s="44">
        <f>'[2]412 PTS-Klassen'!N24</f>
        <v>0</v>
      </c>
      <c r="N24" s="44">
        <f>'[2]412 PTS-Klassen'!O24</f>
        <v>0</v>
      </c>
      <c r="O24" s="44">
        <f>'[2]412 PTS-Klassen'!P24</f>
        <v>0</v>
      </c>
      <c r="P24" s="44">
        <f>'[2]412 PTS-Klassen'!Q24</f>
        <v>0</v>
      </c>
      <c r="Q24" s="44">
        <f>'[2]412 PTS-Klassen'!R24</f>
        <v>0</v>
      </c>
      <c r="R24" s="44" t="str">
        <f>'[2]412 PTS-Klassen'!S24</f>
        <v/>
      </c>
      <c r="S24" s="44" t="str">
        <f>'[2]412 PTS-Klassen'!T24</f>
        <v/>
      </c>
      <c r="T24" s="44" t="str">
        <f>'[2]412 PTS-Klassen'!U24</f>
        <v/>
      </c>
      <c r="U24" s="44" t="str">
        <f>'[2]412 PTS-Klassen'!V24</f>
        <v/>
      </c>
      <c r="V24" s="44" t="str">
        <f>'[2]412 PTS-Klassen'!W24</f>
        <v/>
      </c>
      <c r="W24" s="44" t="str">
        <f>'[2]412 PTS-Klassen'!X24</f>
        <v/>
      </c>
      <c r="X24" s="44" t="str">
        <f>'[2]412 PTS-Klassen'!Y24</f>
        <v/>
      </c>
      <c r="Y24" s="44" t="str">
        <f>'[2]412 PTS-Klassen'!Z24</f>
        <v/>
      </c>
      <c r="Z24" s="44" t="str">
        <f>'[2]412 PTS-Klassen'!AA24</f>
        <v/>
      </c>
      <c r="AA24" s="44" t="str">
        <f>'[2]412 PTS-Klassen'!AB24</f>
        <v/>
      </c>
      <c r="AB24" s="44" t="str">
        <f>'[2]412 PTS-Klassen'!AC24</f>
        <v/>
      </c>
      <c r="AC24" s="44" t="str">
        <f>'[2]412 PTS-Klassen'!AD24</f>
        <v/>
      </c>
      <c r="AD24" s="44" t="str">
        <f>'[2]412 PTS-Klassen'!AE24</f>
        <v/>
      </c>
      <c r="AE24" s="44" t="str">
        <f>'[2]412 PTS-Klassen'!AF24</f>
        <v/>
      </c>
      <c r="AF24" s="44" t="str">
        <f>'[2]412 PTS-Klassen'!AG24</f>
        <v/>
      </c>
      <c r="AG24" s="44" t="str">
        <f>'[2]412 PTS-Klassen'!AH24</f>
        <v/>
      </c>
      <c r="AH24" s="44" t="str">
        <f>'[2]412 PTS-Klassen'!AI24</f>
        <v/>
      </c>
      <c r="AI24" s="44" t="str">
        <f>'[2]412 PTS-Klassen'!AJ24</f>
        <v/>
      </c>
      <c r="AJ24" s="44" t="str">
        <f>'[2]412 PTS-Klassen'!AK24</f>
        <v/>
      </c>
      <c r="AK24" s="44">
        <f>'[2]412 PTS-Klassen'!AL24</f>
        <v>0</v>
      </c>
      <c r="AL24" s="44">
        <f>'[2]412 PTS-Klassen'!AM24</f>
        <v>0</v>
      </c>
      <c r="AM24" s="44">
        <f>'[2]412 PTS-Klassen'!AN24</f>
        <v>0</v>
      </c>
      <c r="AN24" s="44">
        <f>'[2]412 PTS-Klassen'!AO24</f>
        <v>0</v>
      </c>
      <c r="AO24" s="44">
        <f>'[2]412 PTS-Klassen'!AP24</f>
        <v>0</v>
      </c>
      <c r="AP24" s="44">
        <f>'[2]412 PTS-Klassen'!AQ24</f>
        <v>0</v>
      </c>
      <c r="AQ24" s="44">
        <f>'[2]412 PTS-Klassen'!AR24</f>
        <v>0</v>
      </c>
      <c r="AR24" s="44">
        <f>'[2]412 PTS-Klassen'!AS24</f>
        <v>0</v>
      </c>
      <c r="AS24" s="44" t="str">
        <f>'[2]412 PTS-Klassen'!AT24</f>
        <v/>
      </c>
      <c r="AT24" s="44" t="str">
        <f>'[2]412 PTS-Klassen'!AU24</f>
        <v/>
      </c>
      <c r="AU24" s="44" t="str">
        <f>'[2]412 PTS-Klassen'!AV24</f>
        <v/>
      </c>
      <c r="AV24" s="44" t="str">
        <f>'[2]412 PTS-Klassen'!AW24</f>
        <v/>
      </c>
      <c r="AW24" s="44" t="str">
        <f>'[2]412 PTS-Klassen'!AX24</f>
        <v/>
      </c>
      <c r="AX24" s="44" t="str">
        <f>'[2]412 PTS-Klassen'!AY24</f>
        <v/>
      </c>
      <c r="AY24" s="44" t="str">
        <f>'[2]412 PTS-Klassen'!AZ24</f>
        <v/>
      </c>
      <c r="AZ24" s="44" t="str">
        <f>'[2]412 PTS-Klassen'!BA24</f>
        <v/>
      </c>
      <c r="BA24" s="44" t="str">
        <f>'[2]412 PTS-Klassen'!BB24</f>
        <v/>
      </c>
      <c r="BB24" s="44" t="str">
        <f>'[2]412 PTS-Klassen'!BC24</f>
        <v/>
      </c>
      <c r="BC24" s="106">
        <f>'[2]412 PTS-Klassen'!BD24</f>
        <v>45341</v>
      </c>
      <c r="BD24" s="44" t="str">
        <f>'[2]412 PTS-Klassen'!BE24</f>
        <v/>
      </c>
      <c r="BE24" s="44" t="str">
        <f>'[2]412 PTS-Klassen'!BF24</f>
        <v/>
      </c>
      <c r="BF24" s="44" t="str">
        <f>'[2]412 PTS-Klassen'!BG24</f>
        <v/>
      </c>
      <c r="BG24" s="44" t="str">
        <f>'[2]412 PTS-Klassen'!BH24</f>
        <v/>
      </c>
      <c r="BH24" s="44" t="str">
        <f>'[2]412 PTS-Klassen'!BI24</f>
        <v/>
      </c>
    </row>
    <row r="25" spans="1:60" s="43" customFormat="1" ht="10.199999999999999" x14ac:dyDescent="0.2">
      <c r="A25" s="44" t="str">
        <f>'[2]412 PTS-Klassen'!B25</f>
        <v>2024/25</v>
      </c>
      <c r="B25" s="44" t="str">
        <f>'[2]412 PTS-Klassen'!C25</f>
        <v>3</v>
      </c>
      <c r="C25" s="44" t="str">
        <f>'[2]412 PTS-Klassen'!D25</f>
        <v>4</v>
      </c>
      <c r="D25" s="44">
        <f>'[2]412 PTS-Klassen'!E25</f>
        <v>503134</v>
      </c>
      <c r="E25" s="44" t="str">
        <f>'[2]412 PTS-Klassen'!F25</f>
        <v>PTS Thalgau</v>
      </c>
      <c r="F25" s="44">
        <f>'[2]412 PTS-Klassen'!G25</f>
        <v>0</v>
      </c>
      <c r="G25" s="106">
        <f>'[2]412 PTS-Klassen'!H25</f>
        <v>36526</v>
      </c>
      <c r="H25" s="44">
        <f>'[2]412 PTS-Klassen'!I25</f>
        <v>4</v>
      </c>
      <c r="I25" s="44" t="str">
        <f>'[2]412 PTS-Klassen'!J25</f>
        <v>99</v>
      </c>
      <c r="J25" s="44" t="str">
        <f>'[2]412 PTS-Klassen'!K25</f>
        <v>X</v>
      </c>
      <c r="K25" s="44">
        <f>'[2]412 PTS-Klassen'!L25</f>
        <v>0</v>
      </c>
      <c r="L25" s="44">
        <f>'[2]412 PTS-Klassen'!M25</f>
        <v>0</v>
      </c>
      <c r="M25" s="44">
        <f>'[2]412 PTS-Klassen'!N25</f>
        <v>0</v>
      </c>
      <c r="N25" s="44">
        <f>'[2]412 PTS-Klassen'!O25</f>
        <v>0</v>
      </c>
      <c r="O25" s="44">
        <f>'[2]412 PTS-Klassen'!P25</f>
        <v>0</v>
      </c>
      <c r="P25" s="44">
        <f>'[2]412 PTS-Klassen'!Q25</f>
        <v>0</v>
      </c>
      <c r="Q25" s="44">
        <f>'[2]412 PTS-Klassen'!R25</f>
        <v>0</v>
      </c>
      <c r="R25" s="44" t="str">
        <f>'[2]412 PTS-Klassen'!S25</f>
        <v/>
      </c>
      <c r="S25" s="44" t="str">
        <f>'[2]412 PTS-Klassen'!T25</f>
        <v/>
      </c>
      <c r="T25" s="44" t="str">
        <f>'[2]412 PTS-Klassen'!U25</f>
        <v/>
      </c>
      <c r="U25" s="44" t="str">
        <f>'[2]412 PTS-Klassen'!V25</f>
        <v/>
      </c>
      <c r="V25" s="44" t="str">
        <f>'[2]412 PTS-Klassen'!W25</f>
        <v/>
      </c>
      <c r="W25" s="44" t="str">
        <f>'[2]412 PTS-Klassen'!X25</f>
        <v/>
      </c>
      <c r="X25" s="44" t="str">
        <f>'[2]412 PTS-Klassen'!Y25</f>
        <v/>
      </c>
      <c r="Y25" s="44" t="str">
        <f>'[2]412 PTS-Klassen'!Z25</f>
        <v/>
      </c>
      <c r="Z25" s="44" t="str">
        <f>'[2]412 PTS-Klassen'!AA25</f>
        <v/>
      </c>
      <c r="AA25" s="44" t="str">
        <f>'[2]412 PTS-Klassen'!AB25</f>
        <v/>
      </c>
      <c r="AB25" s="44" t="str">
        <f>'[2]412 PTS-Klassen'!AC25</f>
        <v/>
      </c>
      <c r="AC25" s="44" t="str">
        <f>'[2]412 PTS-Klassen'!AD25</f>
        <v/>
      </c>
      <c r="AD25" s="44" t="str">
        <f>'[2]412 PTS-Klassen'!AE25</f>
        <v/>
      </c>
      <c r="AE25" s="44" t="str">
        <f>'[2]412 PTS-Klassen'!AF25</f>
        <v/>
      </c>
      <c r="AF25" s="44" t="str">
        <f>'[2]412 PTS-Klassen'!AG25</f>
        <v/>
      </c>
      <c r="AG25" s="44" t="str">
        <f>'[2]412 PTS-Klassen'!AH25</f>
        <v/>
      </c>
      <c r="AH25" s="44" t="str">
        <f>'[2]412 PTS-Klassen'!AI25</f>
        <v/>
      </c>
      <c r="AI25" s="44" t="str">
        <f>'[2]412 PTS-Klassen'!AJ25</f>
        <v/>
      </c>
      <c r="AJ25" s="44" t="str">
        <f>'[2]412 PTS-Klassen'!AK25</f>
        <v/>
      </c>
      <c r="AK25" s="44">
        <f>'[2]412 PTS-Klassen'!AL25</f>
        <v>0</v>
      </c>
      <c r="AL25" s="44">
        <f>'[2]412 PTS-Klassen'!AM25</f>
        <v>0</v>
      </c>
      <c r="AM25" s="44">
        <f>'[2]412 PTS-Klassen'!AN25</f>
        <v>0</v>
      </c>
      <c r="AN25" s="44">
        <f>'[2]412 PTS-Klassen'!AO25</f>
        <v>0</v>
      </c>
      <c r="AO25" s="44">
        <f>'[2]412 PTS-Klassen'!AP25</f>
        <v>0</v>
      </c>
      <c r="AP25" s="44">
        <f>'[2]412 PTS-Klassen'!AQ25</f>
        <v>0</v>
      </c>
      <c r="AQ25" s="44">
        <f>'[2]412 PTS-Klassen'!AR25</f>
        <v>0</v>
      </c>
      <c r="AR25" s="44">
        <f>'[2]412 PTS-Klassen'!AS25</f>
        <v>0</v>
      </c>
      <c r="AS25" s="44" t="str">
        <f>'[2]412 PTS-Klassen'!AT25</f>
        <v/>
      </c>
      <c r="AT25" s="44" t="str">
        <f>'[2]412 PTS-Klassen'!AU25</f>
        <v/>
      </c>
      <c r="AU25" s="44" t="str">
        <f>'[2]412 PTS-Klassen'!AV25</f>
        <v/>
      </c>
      <c r="AV25" s="44" t="str">
        <f>'[2]412 PTS-Klassen'!AW25</f>
        <v/>
      </c>
      <c r="AW25" s="44" t="str">
        <f>'[2]412 PTS-Klassen'!AX25</f>
        <v/>
      </c>
      <c r="AX25" s="44" t="str">
        <f>'[2]412 PTS-Klassen'!AY25</f>
        <v/>
      </c>
      <c r="AY25" s="44" t="str">
        <f>'[2]412 PTS-Klassen'!AZ25</f>
        <v/>
      </c>
      <c r="AZ25" s="44" t="str">
        <f>'[2]412 PTS-Klassen'!BA25</f>
        <v/>
      </c>
      <c r="BA25" s="44" t="str">
        <f>'[2]412 PTS-Klassen'!BB25</f>
        <v/>
      </c>
      <c r="BB25" s="44" t="str">
        <f>'[2]412 PTS-Klassen'!BC25</f>
        <v/>
      </c>
      <c r="BC25" s="106">
        <f>'[2]412 PTS-Klassen'!BD25</f>
        <v>45341</v>
      </c>
      <c r="BD25" s="44" t="str">
        <f>'[2]412 PTS-Klassen'!BE25</f>
        <v/>
      </c>
      <c r="BE25" s="44" t="str">
        <f>'[2]412 PTS-Klassen'!BF25</f>
        <v/>
      </c>
      <c r="BF25" s="44" t="str">
        <f>'[2]412 PTS-Klassen'!BG25</f>
        <v/>
      </c>
      <c r="BG25" s="44" t="str">
        <f>'[2]412 PTS-Klassen'!BH25</f>
        <v/>
      </c>
      <c r="BH25" s="44" t="str">
        <f>'[2]412 PTS-Klassen'!BI25</f>
        <v/>
      </c>
    </row>
    <row r="26" spans="1:60" s="43" customFormat="1" ht="10.199999999999999" x14ac:dyDescent="0.2">
      <c r="A26" s="44" t="str">
        <f>'[2]412 PTS-Klassen'!B26</f>
        <v>2024/25</v>
      </c>
      <c r="B26" s="44" t="str">
        <f>'[2]412 PTS-Klassen'!C26</f>
        <v>3</v>
      </c>
      <c r="C26" s="44" t="str">
        <f>'[2]412 PTS-Klassen'!D26</f>
        <v>4</v>
      </c>
      <c r="D26" s="44">
        <f>'[2]412 PTS-Klassen'!E26</f>
        <v>503134</v>
      </c>
      <c r="E26" s="44" t="str">
        <f>'[2]412 PTS-Klassen'!F26</f>
        <v>PTS Thalgau</v>
      </c>
      <c r="F26" s="44">
        <f>'[2]412 PTS-Klassen'!G26</f>
        <v>0</v>
      </c>
      <c r="G26" s="106">
        <f>'[2]412 PTS-Klassen'!H26</f>
        <v>36526</v>
      </c>
      <c r="H26" s="44">
        <f>'[2]412 PTS-Klassen'!I26</f>
        <v>4</v>
      </c>
      <c r="I26" s="44" t="str">
        <f>'[2]412 PTS-Klassen'!J26</f>
        <v>99</v>
      </c>
      <c r="J26" s="44" t="str">
        <f>'[2]412 PTS-Klassen'!K26</f>
        <v>X</v>
      </c>
      <c r="K26" s="44">
        <f>'[2]412 PTS-Klassen'!L26</f>
        <v>0</v>
      </c>
      <c r="L26" s="44">
        <f>'[2]412 PTS-Klassen'!M26</f>
        <v>0</v>
      </c>
      <c r="M26" s="44">
        <f>'[2]412 PTS-Klassen'!N26</f>
        <v>0</v>
      </c>
      <c r="N26" s="44">
        <f>'[2]412 PTS-Klassen'!O26</f>
        <v>0</v>
      </c>
      <c r="O26" s="44">
        <f>'[2]412 PTS-Klassen'!P26</f>
        <v>0</v>
      </c>
      <c r="P26" s="44">
        <f>'[2]412 PTS-Klassen'!Q26</f>
        <v>0</v>
      </c>
      <c r="Q26" s="44">
        <f>'[2]412 PTS-Klassen'!R26</f>
        <v>0</v>
      </c>
      <c r="R26" s="44" t="str">
        <f>'[2]412 PTS-Klassen'!S26</f>
        <v/>
      </c>
      <c r="S26" s="44" t="str">
        <f>'[2]412 PTS-Klassen'!T26</f>
        <v/>
      </c>
      <c r="T26" s="44" t="str">
        <f>'[2]412 PTS-Klassen'!U26</f>
        <v/>
      </c>
      <c r="U26" s="44" t="str">
        <f>'[2]412 PTS-Klassen'!V26</f>
        <v/>
      </c>
      <c r="V26" s="44" t="str">
        <f>'[2]412 PTS-Klassen'!W26</f>
        <v/>
      </c>
      <c r="W26" s="44" t="str">
        <f>'[2]412 PTS-Klassen'!X26</f>
        <v/>
      </c>
      <c r="X26" s="44" t="str">
        <f>'[2]412 PTS-Klassen'!Y26</f>
        <v/>
      </c>
      <c r="Y26" s="44" t="str">
        <f>'[2]412 PTS-Klassen'!Z26</f>
        <v/>
      </c>
      <c r="Z26" s="44" t="str">
        <f>'[2]412 PTS-Klassen'!AA26</f>
        <v/>
      </c>
      <c r="AA26" s="44" t="str">
        <f>'[2]412 PTS-Klassen'!AB26</f>
        <v/>
      </c>
      <c r="AB26" s="44" t="str">
        <f>'[2]412 PTS-Klassen'!AC26</f>
        <v/>
      </c>
      <c r="AC26" s="44" t="str">
        <f>'[2]412 PTS-Klassen'!AD26</f>
        <v/>
      </c>
      <c r="AD26" s="44" t="str">
        <f>'[2]412 PTS-Klassen'!AE26</f>
        <v/>
      </c>
      <c r="AE26" s="44" t="str">
        <f>'[2]412 PTS-Klassen'!AF26</f>
        <v/>
      </c>
      <c r="AF26" s="44" t="str">
        <f>'[2]412 PTS-Klassen'!AG26</f>
        <v/>
      </c>
      <c r="AG26" s="44" t="str">
        <f>'[2]412 PTS-Klassen'!AH26</f>
        <v/>
      </c>
      <c r="AH26" s="44" t="str">
        <f>'[2]412 PTS-Klassen'!AI26</f>
        <v/>
      </c>
      <c r="AI26" s="44" t="str">
        <f>'[2]412 PTS-Klassen'!AJ26</f>
        <v/>
      </c>
      <c r="AJ26" s="44" t="str">
        <f>'[2]412 PTS-Klassen'!AK26</f>
        <v/>
      </c>
      <c r="AK26" s="44">
        <f>'[2]412 PTS-Klassen'!AL26</f>
        <v>0</v>
      </c>
      <c r="AL26" s="44">
        <f>'[2]412 PTS-Klassen'!AM26</f>
        <v>0</v>
      </c>
      <c r="AM26" s="44">
        <f>'[2]412 PTS-Klassen'!AN26</f>
        <v>0</v>
      </c>
      <c r="AN26" s="44">
        <f>'[2]412 PTS-Klassen'!AO26</f>
        <v>0</v>
      </c>
      <c r="AO26" s="44">
        <f>'[2]412 PTS-Klassen'!AP26</f>
        <v>0</v>
      </c>
      <c r="AP26" s="44">
        <f>'[2]412 PTS-Klassen'!AQ26</f>
        <v>0</v>
      </c>
      <c r="AQ26" s="44">
        <f>'[2]412 PTS-Klassen'!AR26</f>
        <v>0</v>
      </c>
      <c r="AR26" s="44">
        <f>'[2]412 PTS-Klassen'!AS26</f>
        <v>0</v>
      </c>
      <c r="AS26" s="44" t="str">
        <f>'[2]412 PTS-Klassen'!AT26</f>
        <v/>
      </c>
      <c r="AT26" s="44" t="str">
        <f>'[2]412 PTS-Klassen'!AU26</f>
        <v/>
      </c>
      <c r="AU26" s="44" t="str">
        <f>'[2]412 PTS-Klassen'!AV26</f>
        <v/>
      </c>
      <c r="AV26" s="44" t="str">
        <f>'[2]412 PTS-Klassen'!AW26</f>
        <v/>
      </c>
      <c r="AW26" s="44" t="str">
        <f>'[2]412 PTS-Klassen'!AX26</f>
        <v/>
      </c>
      <c r="AX26" s="44" t="str">
        <f>'[2]412 PTS-Klassen'!AY26</f>
        <v/>
      </c>
      <c r="AY26" s="44" t="str">
        <f>'[2]412 PTS-Klassen'!AZ26</f>
        <v/>
      </c>
      <c r="AZ26" s="44" t="str">
        <f>'[2]412 PTS-Klassen'!BA26</f>
        <v/>
      </c>
      <c r="BA26" s="44" t="str">
        <f>'[2]412 PTS-Klassen'!BB26</f>
        <v/>
      </c>
      <c r="BB26" s="44" t="str">
        <f>'[2]412 PTS-Klassen'!BC26</f>
        <v/>
      </c>
      <c r="BC26" s="106">
        <f>'[2]412 PTS-Klassen'!BD26</f>
        <v>45341</v>
      </c>
      <c r="BD26" s="44" t="str">
        <f>'[2]412 PTS-Klassen'!BE26</f>
        <v/>
      </c>
      <c r="BE26" s="44" t="str">
        <f>'[2]412 PTS-Klassen'!BF26</f>
        <v/>
      </c>
      <c r="BF26" s="44" t="str">
        <f>'[2]412 PTS-Klassen'!BG26</f>
        <v/>
      </c>
      <c r="BG26" s="44" t="str">
        <f>'[2]412 PTS-Klassen'!BH26</f>
        <v/>
      </c>
      <c r="BH26" s="44" t="str">
        <f>'[2]412 PTS-Klassen'!BI26</f>
        <v/>
      </c>
    </row>
  </sheetData>
  <sheetProtection algorithmName="SHA-512" hashValue="9cPIVzZFzcmVnLEYqOG0zIfq1GNQxE8TlrPrQIs8bK9hIHJFkUnDrHxVL4CSbTS6ip30g1242Zec4Y+WniRe8Q==" saltValue="FQMWkTJuKJBSkWayGAVMyw==" spinCount="100000" sheet="1" formatColumns="0"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"/>
  <sheetViews>
    <sheetView topLeftCell="B1" workbookViewId="0">
      <pane ySplit="1" topLeftCell="A2" activePane="bottomLeft" state="frozen"/>
      <selection pane="bottomLeft" activeCell="Z2" sqref="Z2"/>
    </sheetView>
  </sheetViews>
  <sheetFormatPr baseColWidth="10" defaultColWidth="11.44140625" defaultRowHeight="14.4" x14ac:dyDescent="0.3"/>
  <cols>
    <col min="1" max="1" width="9.109375" style="2" bestFit="1" customWidth="1"/>
    <col min="2" max="2" width="8" style="2" bestFit="1" customWidth="1"/>
    <col min="3" max="3" width="8.6640625" style="2" bestFit="1" customWidth="1"/>
    <col min="4" max="4" width="6.109375" style="2" bestFit="1" customWidth="1"/>
    <col min="5" max="5" width="25" style="2" customWidth="1"/>
    <col min="6" max="6" width="6.88671875" style="2" bestFit="1" customWidth="1"/>
    <col min="7" max="7" width="9" style="2" bestFit="1" customWidth="1"/>
    <col min="8" max="8" width="8.33203125" style="2" bestFit="1" customWidth="1"/>
    <col min="9" max="9" width="11.109375" style="2" bestFit="1" customWidth="1"/>
    <col min="10" max="10" width="4.33203125" style="2" bestFit="1" customWidth="1"/>
    <col min="11" max="11" width="3.33203125" style="2" bestFit="1" customWidth="1"/>
    <col min="12" max="13" width="8.44140625" style="2" bestFit="1" customWidth="1"/>
    <col min="14" max="14" width="8" style="2" bestFit="1" customWidth="1"/>
    <col min="15" max="17" width="8.6640625" style="2" bestFit="1" customWidth="1"/>
    <col min="18" max="18" width="13" style="2" bestFit="1" customWidth="1"/>
    <col min="19" max="19" width="12.88671875" style="2" bestFit="1" customWidth="1"/>
    <col min="20" max="20" width="16.88671875" style="2" bestFit="1" customWidth="1"/>
    <col min="21" max="21" width="14.33203125" style="2" bestFit="1" customWidth="1"/>
    <col min="22" max="22" width="12.44140625" style="2" bestFit="1" customWidth="1"/>
    <col min="23" max="23" width="8.6640625" style="2" bestFit="1" customWidth="1"/>
    <col min="24" max="24" width="8.5546875" style="2" bestFit="1" customWidth="1"/>
    <col min="25" max="25" width="8.33203125" style="2" bestFit="1" customWidth="1"/>
    <col min="26" max="26" width="8.5546875" style="2" bestFit="1" customWidth="1"/>
    <col min="27" max="27" width="8.44140625" style="2" bestFit="1" customWidth="1"/>
    <col min="28" max="28" width="12.44140625" style="2" bestFit="1" customWidth="1"/>
    <col min="29" max="29" width="12.33203125" style="2" bestFit="1" customWidth="1"/>
    <col min="30" max="30" width="10.6640625" style="2" bestFit="1" customWidth="1"/>
    <col min="31" max="31" width="10.88671875" style="2" bestFit="1" customWidth="1"/>
    <col min="32" max="32" width="11" style="2" bestFit="1" customWidth="1"/>
    <col min="33" max="33" width="11.109375" style="2" bestFit="1" customWidth="1"/>
    <col min="34" max="34" width="10.6640625" style="2" bestFit="1" customWidth="1"/>
    <col min="35" max="35" width="10.88671875" style="2" bestFit="1" customWidth="1"/>
    <col min="36" max="36" width="12.88671875" style="2" bestFit="1" customWidth="1"/>
    <col min="37" max="37" width="13" style="2" bestFit="1" customWidth="1"/>
    <col min="38" max="38" width="13.88671875" style="2" bestFit="1" customWidth="1"/>
    <col min="39" max="39" width="14" style="2" bestFit="1" customWidth="1"/>
    <col min="40" max="40" width="12.44140625" style="2" bestFit="1" customWidth="1"/>
    <col min="41" max="41" width="11.88671875" style="2" bestFit="1" customWidth="1"/>
    <col min="42" max="42" width="13.109375" style="2" bestFit="1" customWidth="1"/>
    <col min="43" max="16384" width="11.44140625" style="2"/>
  </cols>
  <sheetData>
    <row r="1" spans="1:42" s="108" customFormat="1" ht="11.4" x14ac:dyDescent="0.2">
      <c r="A1" s="44" t="str">
        <f>'[3]413 PTS-Stunden'!B1</f>
        <v>Schuljahr</v>
      </c>
      <c r="B1" s="44" t="str">
        <f>'[3]413 PTS-Stunden'!C1</f>
        <v>BezirkNr</v>
      </c>
      <c r="C1" s="44" t="str">
        <f>'[3]413 PTS-Stunden'!D1</f>
        <v>Schultyp</v>
      </c>
      <c r="D1" s="44" t="str">
        <f>'[3]413 PTS-Stunden'!E1</f>
        <v>SKZ</v>
      </c>
      <c r="E1" s="44" t="str">
        <f>'[3]413 PTS-Stunden'!F1</f>
        <v>Schule</v>
      </c>
      <c r="F1" s="44" t="str">
        <f>'[3]413 PTS-Stunden'!G1</f>
        <v>Status</v>
      </c>
      <c r="G1" s="106" t="str">
        <f>'[3]413 PTS-Stunden'!H1</f>
        <v>Stichtag</v>
      </c>
      <c r="H1" s="44" t="str">
        <f>'[3]413 PTS-Stunden'!I1</f>
        <v>Schulart</v>
      </c>
      <c r="I1" s="44" t="str">
        <f>'[3]413 PTS-Stunden'!J1</f>
        <v>SINNE(Bez)</v>
      </c>
      <c r="J1" s="218" t="str">
        <f>'[3]413 PTS-Stunden'!K1</f>
        <v>EKS(x)</v>
      </c>
      <c r="K1" s="218" t="str">
        <f>'[3]413 PTS-Stunden'!L1</f>
        <v>KG(x)</v>
      </c>
      <c r="L1" s="44" t="str">
        <f>'[3]413 PTS-Stunden'!M1</f>
        <v>GTS_Grp</v>
      </c>
      <c r="M1" s="44" t="str">
        <f>'[3]413 PTS-Stunden'!N1</f>
        <v>GLZ_Std</v>
      </c>
      <c r="N1" s="44" t="str">
        <f>'[3]413 PTS-Stunden'!O1</f>
        <v>ILZ_Std</v>
      </c>
      <c r="O1" s="44" t="str">
        <f>'[3]413 PTS-Stunden'!P1</f>
        <v>SV_Std1</v>
      </c>
      <c r="P1" s="44" t="str">
        <f>'[3]413 PTS-Stunden'!Q1</f>
        <v>SV_Std2</v>
      </c>
      <c r="Q1" s="44" t="str">
        <f>'[3]413 PTS-Stunden'!R1</f>
        <v>SV_Std3</v>
      </c>
      <c r="R1" s="44" t="str">
        <f>'[3]413 PTS-Stunden'!S1</f>
        <v>BFD_Std(Bez)</v>
      </c>
      <c r="S1" s="44" t="str">
        <f>'[3]413 PTS-Stunden'!T1</f>
        <v>DFÖ(Bez)</v>
      </c>
      <c r="T1" s="44" t="str">
        <f>'[3]413 PTS-Stunden'!U1</f>
        <v>SPH(Bez)</v>
      </c>
      <c r="U1" s="44" t="str">
        <f>'[3]413 PTS-Stunden'!V1</f>
        <v>ZusatzStd(Bez)</v>
      </c>
      <c r="V1" s="44" t="str">
        <f>'[3]413 PTS-Stunden'!W1</f>
        <v>Int_Std(Bez)</v>
      </c>
      <c r="W1" s="44" t="str">
        <f>'[3]413 PTS-Stunden'!X1</f>
        <v>BFD_Anz(x)</v>
      </c>
      <c r="X1" s="44" t="str">
        <f>'[3]413 PTS-Stunden'!Y1</f>
        <v>Leiter_Std</v>
      </c>
      <c r="Y1" s="44" t="str">
        <f>'[3]413 PTS-Stunden'!Z1</f>
        <v>DFKL_Grp</v>
      </c>
      <c r="Z1" s="44" t="str">
        <f>'[3]413 PTS-Stunden'!AA1</f>
        <v>DFKL_Anz</v>
      </c>
      <c r="AA1" s="44" t="str">
        <f>'[3]413 PTS-Stunden'!AB1</f>
        <v>SFK_Std(x)</v>
      </c>
      <c r="AB1" s="44" t="str">
        <f>'[3]413 PTS-Stunden'!AC1</f>
        <v>SFK_Anz_Int(x)</v>
      </c>
      <c r="AC1" s="44" t="str">
        <f>'[3]413 PTS-Stunden'!AD1</f>
        <v>BER(Bez)</v>
      </c>
      <c r="AD1" s="44" t="str">
        <f>'[3]413 PTS-Stunden'!AE1</f>
        <v>Rel_Grp_rk</v>
      </c>
      <c r="AE1" s="44" t="str">
        <f>'[3]413 PTS-Stunden'!AF1</f>
        <v>Rel_Std_rk</v>
      </c>
      <c r="AF1" s="44" t="str">
        <f>'[3]413 PTS-Stunden'!AG1</f>
        <v>Rel_Grp_ev</v>
      </c>
      <c r="AG1" s="44" t="str">
        <f>'[3]413 PTS-Stunden'!AH1</f>
        <v>Rel_Std_ev</v>
      </c>
      <c r="AH1" s="44" t="str">
        <f>'[3]413 PTS-Stunden'!AI1</f>
        <v>Rel_Grp_isl</v>
      </c>
      <c r="AI1" s="44" t="str">
        <f>'[3]413 PTS-Stunden'!AJ1</f>
        <v>Rel_Std_isl</v>
      </c>
      <c r="AJ1" s="44" t="str">
        <f>'[3]413 PTS-Stunden'!AK1</f>
        <v>Rel_Grp_orth</v>
      </c>
      <c r="AK1" s="44" t="str">
        <f>'[3]413 PTS-Stunden'!AL1</f>
        <v>Rel_Std_orth</v>
      </c>
      <c r="AL1" s="44" t="str">
        <f>'[3]413 PTS-Stunden'!AM1</f>
        <v>Rel_Grp_sonst</v>
      </c>
      <c r="AM1" s="44" t="str">
        <f>'[3]413 PTS-Stunden'!AN1</f>
        <v>Rel_Std_sonst</v>
      </c>
      <c r="AN1" s="44" t="str">
        <f>'[3]413 PTS-Stunden'!AO1</f>
        <v>MUU_Std(Bez)</v>
      </c>
      <c r="AO1" s="44" t="str">
        <f>'[3]413 PTS-Stunden'!AP1</f>
        <v>GK_Zuw(Bez)</v>
      </c>
      <c r="AP1" s="106" t="str">
        <f>'[3]413 PTS-Stunden'!AO1</f>
        <v>MUU_Std(Bez)</v>
      </c>
    </row>
    <row r="2" spans="1:42" s="43" customFormat="1" ht="10.199999999999999" x14ac:dyDescent="0.2">
      <c r="A2" s="44" t="str">
        <f>'[3]413 PTS-Stunden'!B2</f>
        <v>2024/25</v>
      </c>
      <c r="B2" s="44" t="str">
        <f>'[3]413 PTS-Stunden'!C2</f>
        <v>3</v>
      </c>
      <c r="C2" s="44" t="str">
        <f>'[3]413 PTS-Stunden'!D2</f>
        <v>4</v>
      </c>
      <c r="D2" s="44">
        <f>'[3]413 PTS-Stunden'!E2</f>
        <v>503134</v>
      </c>
      <c r="E2" s="44" t="str">
        <f>'[3]413 PTS-Stunden'!F2</f>
        <v>PTS Thalgau</v>
      </c>
      <c r="F2" s="44">
        <f>'[3]413 PTS-Stunden'!G2</f>
        <v>0</v>
      </c>
      <c r="G2" s="106">
        <f>'[3]413 PTS-Stunden'!H2</f>
        <v>45566</v>
      </c>
      <c r="H2" s="44">
        <f>'[3]413 PTS-Stunden'!I2</f>
        <v>4</v>
      </c>
      <c r="I2" s="44">
        <f>'[3]413 PTS-Stunden'!J2</f>
        <v>0</v>
      </c>
      <c r="J2" s="218">
        <f>'[3]413 PTS-Stunden'!K2</f>
        <v>0</v>
      </c>
      <c r="K2" s="218">
        <f>'[3]413 PTS-Stunden'!L2</f>
        <v>0</v>
      </c>
      <c r="L2" s="44">
        <f>'[3]413 PTS-Stunden'!M2</f>
        <v>0</v>
      </c>
      <c r="M2" s="44">
        <f>'[3]413 PTS-Stunden'!N2</f>
        <v>0</v>
      </c>
      <c r="N2" s="44">
        <f>'[3]413 PTS-Stunden'!O2</f>
        <v>0</v>
      </c>
      <c r="O2" s="44">
        <f>'[3]413 PTS-Stunden'!P2</f>
        <v>0</v>
      </c>
      <c r="P2" s="44">
        <f>'[3]413 PTS-Stunden'!Q2</f>
        <v>0</v>
      </c>
      <c r="Q2" s="44">
        <f>'[3]413 PTS-Stunden'!R2</f>
        <v>0</v>
      </c>
      <c r="R2" s="44">
        <f>'[3]413 PTS-Stunden'!S2</f>
        <v>0</v>
      </c>
      <c r="S2" s="44">
        <f>'[3]413 PTS-Stunden'!T2</f>
        <v>0</v>
      </c>
      <c r="T2" s="44">
        <f>'[3]413 PTS-Stunden'!U2</f>
        <v>0</v>
      </c>
      <c r="U2" s="44">
        <f>'[3]413 PTS-Stunden'!V2</f>
        <v>0</v>
      </c>
      <c r="V2" s="44">
        <f>'[3]413 PTS-Stunden'!W2</f>
        <v>0</v>
      </c>
      <c r="W2" s="44">
        <f>'[3]413 PTS-Stunden'!X2</f>
        <v>0</v>
      </c>
      <c r="X2" s="44">
        <f>'[3]413 PTS-Stunden'!Y2</f>
        <v>5</v>
      </c>
      <c r="Y2" s="44">
        <f>'[3]413 PTS-Stunden'!Z2</f>
        <v>0</v>
      </c>
      <c r="Z2" s="44">
        <f>'[3]413 PTS-Stunden'!AA2</f>
        <v>0</v>
      </c>
      <c r="AA2" s="44">
        <f>'[3]413 PTS-Stunden'!AB2</f>
        <v>0</v>
      </c>
      <c r="AB2" s="44">
        <f>'[3]413 PTS-Stunden'!AC2</f>
        <v>0</v>
      </c>
      <c r="AC2" s="44">
        <f>'[3]413 PTS-Stunden'!AD2</f>
        <v>0</v>
      </c>
      <c r="AD2" s="44">
        <f>'[3]413 PTS-Stunden'!AE2</f>
        <v>0</v>
      </c>
      <c r="AE2" s="44">
        <f>'[3]413 PTS-Stunden'!AF2</f>
        <v>0</v>
      </c>
      <c r="AF2" s="44">
        <f>'[3]413 PTS-Stunden'!AG2</f>
        <v>0</v>
      </c>
      <c r="AG2" s="44">
        <f>'[3]413 PTS-Stunden'!AH2</f>
        <v>0</v>
      </c>
      <c r="AH2" s="44">
        <f>'[3]413 PTS-Stunden'!AI2</f>
        <v>0</v>
      </c>
      <c r="AI2" s="44">
        <f>'[3]413 PTS-Stunden'!AJ2</f>
        <v>0</v>
      </c>
      <c r="AJ2" s="44">
        <f>'[3]413 PTS-Stunden'!AK2</f>
        <v>0</v>
      </c>
      <c r="AK2" s="44">
        <f>'[3]413 PTS-Stunden'!AL2</f>
        <v>0</v>
      </c>
      <c r="AL2" s="44">
        <f>'[3]413 PTS-Stunden'!AM2</f>
        <v>0</v>
      </c>
      <c r="AM2" s="44">
        <f>'[3]413 PTS-Stunden'!AN2</f>
        <v>0</v>
      </c>
      <c r="AN2" s="44">
        <f>'[3]413 PTS-Stunden'!AO2</f>
        <v>0</v>
      </c>
      <c r="AO2" s="44">
        <f>'[3]413 PTS-Stunden'!AP2</f>
        <v>0</v>
      </c>
      <c r="AP2" s="106">
        <f>'[3]413 PTS-Stunden'!AO2</f>
        <v>0</v>
      </c>
    </row>
  </sheetData>
  <sheetProtection algorithmName="SHA-512" hashValue="Gq0yG/xn+tadClWfbrmsDkA/uYA1NteM+1ceWZOovCwpn5AZJDxOu6l8n5CZU/07oZ0NrTD16PoGguNpZYOk1g==" saltValue="we+pZy8jV52YcRF2uV9J9g==" spinCount="100000" sheet="1" formatColumns="0"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STP-PS Schule</vt:lpstr>
      <vt:lpstr>STP1</vt:lpstr>
      <vt:lpstr>STP2</vt:lpstr>
      <vt:lpstr>STP3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</dc:creator>
  <cp:lastModifiedBy>Andreas Ramsl</cp:lastModifiedBy>
  <cp:lastPrinted>2022-02-14T09:14:44Z</cp:lastPrinted>
  <dcterms:created xsi:type="dcterms:W3CDTF">2011-12-21T06:57:58Z</dcterms:created>
  <dcterms:modified xsi:type="dcterms:W3CDTF">2024-02-19T10:41:40Z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